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894" firstSheet="6"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'部门项目支出绩效目标表05-2'!$A$5:$J$111</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<sst xmlns="http://schemas.openxmlformats.org/spreadsheetml/2006/main" count="2200" uniqueCount="650">
  <si>
    <t>预算01-1表</t>
  </si>
  <si>
    <t>单位名称：昆明市西山区团结社区卫生服务中心</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</si>
  <si>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</si>
  <si>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</si>
  <si>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</si>
  <si>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</si>
  <si>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</si>
  <si>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</si>
  <si>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</si>
  <si>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</si>
  <si>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</si>
  <si>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</si>
  <si>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</si>
  <si>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</si>
  <si>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</si>
  <si>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</si>
  <si>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</si>
  <si>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</si>
  <si>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</si>
  <si>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</si>
  <si>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</si>
  <si>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</si>
  <si>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</si>
  <si>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</si>
  <si>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</si>
  <si>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</si>
  <si>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</si>
  <si>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</si>
  <si>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</si>
  <si>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</si>
  <si>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</si>
  <si>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</si>
  <si>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</si>
  <si>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</si>
  <si>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</si>
  <si>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</si>
  <si>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</si>
  <si>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</si>
  <si>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</si>
  <si>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</si>
  <si>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</si>
  <si>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</si>
  <si>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</si>
  <si>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</si>
  <si>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</si>
  <si>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</si>
  <si>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</si>
  <si>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</si>
  <si>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</si>
  <si>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</si>
  <si>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</si>
  <si>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</si>
  <si>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</si>
  <si>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</si>
  <si>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</si>
  <si>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</si>
  <si>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</si>
  <si>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</si>
  <si>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</si>
  <si>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</si>
  <si>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</si>
  <si>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</si>
  <si>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</si>
  <si>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</si>
  <si>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</si>
  <si>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</si>
  <si>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</si>
  <si>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</si>
  <si>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</si>
  <si>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</si>
  <si>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131012</t>
  </si>
  <si>
    <t>昆明市西山区团结社区卫生服务中心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</si>
  <si>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</si>
  <si>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</si>
  <si>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</si>
  <si>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</si>
  <si>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</si>
  <si>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</si>
  <si>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</si>
  <si>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</si>
  <si>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</si>
  <si>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</si>
  <si>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</si>
  <si>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</si>
  <si>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</si>
  <si>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</si>
  <si>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</si>
  <si>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</si>
  <si>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</si>
  <si>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</si>
  <si>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</si>
  <si>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</si>
  <si>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</si>
  <si>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</si>
  <si>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</si>
  <si>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</si>
  <si>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</si>
  <si>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</si>
  <si>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2013102</t>
  </si>
  <si>
    <t>一般行政管理事务</t>
  </si>
  <si>
    <t>2080505</t>
  </si>
  <si>
    <t>机关事业单位基本养老保险缴费支出</t>
  </si>
  <si>
    <t>2080599</t>
  </si>
  <si>
    <t>其他行政事业单位养老支出</t>
  </si>
  <si>
    <t>2080801</t>
  </si>
  <si>
    <t>死亡抚恤</t>
  </si>
  <si>
    <t>2100199</t>
  </si>
  <si>
    <t>其他卫生健康管理事务支出</t>
  </si>
  <si>
    <t>2100301</t>
  </si>
  <si>
    <t>城市社区卫生机构</t>
  </si>
  <si>
    <t>2100399</t>
  </si>
  <si>
    <t>其他基层医疗卫生机构支出</t>
  </si>
  <si>
    <t>2100408</t>
  </si>
  <si>
    <t>基本公共卫生服务</t>
  </si>
  <si>
    <t>2100409</t>
  </si>
  <si>
    <t>重大公共卫生服务</t>
  </si>
  <si>
    <t>2100410</t>
  </si>
  <si>
    <t>突发公共卫生事件应急处置</t>
  </si>
  <si>
    <t>2100499</t>
  </si>
  <si>
    <t>其他公共卫生支出</t>
  </si>
  <si>
    <t>2101102</t>
  </si>
  <si>
    <t>事业单位医疗</t>
  </si>
  <si>
    <t>2101103</t>
  </si>
  <si>
    <t>公务员医疗补助</t>
  </si>
  <si>
    <t>2101199</t>
  </si>
  <si>
    <t>其他行政事业单位医疗支出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</si>
  <si>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</si>
  <si>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</si>
  <si>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</si>
  <si>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</si>
  <si>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</si>
  <si>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</si>
  <si>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</si>
  <si>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</si>
  <si>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</si>
  <si>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</si>
  <si>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</si>
  <si>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</si>
  <si>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</si>
  <si>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</si>
  <si>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</si>
  <si>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</si>
  <si>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</si>
  <si>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</si>
  <si>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</si>
  <si>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</si>
  <si>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</si>
  <si>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</si>
  <si>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</si>
  <si>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</si>
  <si>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</si>
  <si>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</si>
  <si>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</si>
  <si>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</si>
  <si>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</si>
  <si>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</si>
  <si>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</si>
  <si>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</si>
  <si>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</si>
  <si>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</si>
  <si>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</si>
  <si>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</si>
  <si>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</si>
  <si>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</si>
  <si>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</si>
  <si>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</si>
  <si>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社会保障和就业支出</t>
  </si>
  <si>
    <t xml:space="preserve">   20805</t>
  </si>
  <si>
    <t>行政事业单位养老支出</t>
  </si>
  <si>
    <t xml:space="preserve">      2080505</t>
  </si>
  <si>
    <t xml:space="preserve">      2080599</t>
  </si>
  <si>
    <t xml:space="preserve">   20808</t>
  </si>
  <si>
    <t>抚恤</t>
  </si>
  <si>
    <t xml:space="preserve">      2080801</t>
  </si>
  <si>
    <t>210</t>
  </si>
  <si>
    <t>卫生健康支出</t>
  </si>
  <si>
    <t xml:space="preserve">   21001</t>
  </si>
  <si>
    <t>卫生健康管理事务</t>
  </si>
  <si>
    <t xml:space="preserve">      2100199</t>
  </si>
  <si>
    <t xml:space="preserve">   21003</t>
  </si>
  <si>
    <t>基层医疗卫生机构</t>
  </si>
  <si>
    <t xml:space="preserve">      2100301</t>
  </si>
  <si>
    <t xml:space="preserve">      2100399</t>
  </si>
  <si>
    <t xml:space="preserve">   21004</t>
  </si>
  <si>
    <t>公共卫生</t>
  </si>
  <si>
    <t xml:space="preserve">      2100408</t>
  </si>
  <si>
    <t xml:space="preserve">      2100409</t>
  </si>
  <si>
    <t xml:space="preserve">      2100410</t>
  </si>
  <si>
    <t xml:space="preserve">      2100499</t>
  </si>
  <si>
    <t xml:space="preserve">   21011</t>
  </si>
  <si>
    <t>行政事业单位医疗</t>
  </si>
  <si>
    <t xml:space="preserve">      2101102</t>
  </si>
  <si>
    <t xml:space="preserve">      2101103</t>
  </si>
  <si>
    <t xml:space="preserve">      2101199</t>
  </si>
  <si>
    <t>221</t>
  </si>
  <si>
    <t>住房保障支出</t>
  </si>
  <si>
    <t xml:space="preserve">   22102</t>
  </si>
  <si>
    <t>住房改革支出</t>
  </si>
  <si>
    <t xml:space="preserve">      2210201</t>
  </si>
  <si>
    <t>合  计</t>
  </si>
  <si>
    <t>预算03表</t>
  </si>
  <si>
    <t>“三公”经费合计</t>
  </si>
  <si>
    <t>因公出国（境）费</t>
  </si>
  <si>
    <t>公务用车购置及运行费</t>
  </si>
  <si>
    <t>公务接待费</t>
  </si>
  <si>
    <t>公务用车购置费</t>
  </si>
  <si>
    <t>公务用车运行费</t>
  </si>
  <si>
    <t>无2025年一般公共预算“三公”经费支出，此表为空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</si>
  <si>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</si>
  <si>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</si>
  <si>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</si>
  <si>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</si>
  <si>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</si>
  <si>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</si>
  <si>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</si>
  <si>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</si>
  <si>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</si>
  <si>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</si>
  <si>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</si>
  <si>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</si>
  <si>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</si>
  <si>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</si>
  <si>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</si>
  <si>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</si>
  <si>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</si>
  <si>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</si>
  <si>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</si>
  <si>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昆明市西山区卫生健康局</t>
  </si>
  <si>
    <t>530112210000000004417</t>
  </si>
  <si>
    <t>对个人和家庭的补助</t>
  </si>
  <si>
    <t>30305</t>
  </si>
  <si>
    <t>生活补助</t>
  </si>
  <si>
    <t>530112210000000004414</t>
  </si>
  <si>
    <t>事业人员工资支出</t>
  </si>
  <si>
    <t>30101</t>
  </si>
  <si>
    <t>基本工资</t>
  </si>
  <si>
    <t>30102</t>
  </si>
  <si>
    <t>津贴补贴</t>
  </si>
  <si>
    <t>30103</t>
  </si>
  <si>
    <t>奖金</t>
  </si>
  <si>
    <t>30107</t>
  </si>
  <si>
    <t>绩效工资</t>
  </si>
  <si>
    <t>530112210000000004415</t>
  </si>
  <si>
    <t>社会保障缴费</t>
  </si>
  <si>
    <t>30108</t>
  </si>
  <si>
    <t>机关事业单位基本养老保险缴费</t>
  </si>
  <si>
    <t>30110</t>
  </si>
  <si>
    <t>职工基本医疗保险缴费</t>
  </si>
  <si>
    <t>30111</t>
  </si>
  <si>
    <t>公务员医疗补助缴费</t>
  </si>
  <si>
    <t>30112</t>
  </si>
  <si>
    <t>其他社会保障缴费</t>
  </si>
  <si>
    <t>530112231100001340562</t>
  </si>
  <si>
    <t>遗属补助</t>
  </si>
  <si>
    <t>530112210000000004416</t>
  </si>
  <si>
    <t>30113</t>
  </si>
  <si>
    <t>530112231100001434869</t>
  </si>
  <si>
    <t>事业人员绩效奖励</t>
  </si>
  <si>
    <t>530112231100001340559</t>
  </si>
  <si>
    <t>离退休人员支出</t>
  </si>
  <si>
    <t>预算05-1表</t>
  </si>
  <si>
    <t>项目分类</t>
  </si>
  <si>
    <t>项目单位</t>
  </si>
  <si>
    <t>经济科目编码</t>
  </si>
  <si>
    <t>经济科目名称</t>
  </si>
  <si>
    <t>本年拨款</t>
  </si>
  <si>
    <t>其中：本次下达</t>
  </si>
  <si>
    <t>民生类</t>
  </si>
  <si>
    <t>530112241100002252202</t>
  </si>
  <si>
    <t>基本公共卫生服务项目(原12项)资金</t>
  </si>
  <si>
    <t>30201</t>
  </si>
  <si>
    <t>办公费</t>
  </si>
  <si>
    <t>30218</t>
  </si>
  <si>
    <t>专用材料费</t>
  </si>
  <si>
    <t>30202</t>
  </si>
  <si>
    <t>印刷费</t>
  </si>
  <si>
    <t>30226</t>
  </si>
  <si>
    <t>劳务费</t>
  </si>
  <si>
    <t>30227</t>
  </si>
  <si>
    <t>委托业务费</t>
  </si>
  <si>
    <t>专项业务类</t>
  </si>
  <si>
    <t>530112241100002252273</t>
  </si>
  <si>
    <t>村卫生室运营经费</t>
  </si>
  <si>
    <t>530112241100002252286</t>
  </si>
  <si>
    <t>脱贫人口家签服务费个人缴费补助经费</t>
  </si>
  <si>
    <t>530112241100003083494</t>
  </si>
  <si>
    <t>严重精神障碍患者监护人“以奖代补”区级补助经费</t>
  </si>
  <si>
    <t>事业发展类</t>
  </si>
  <si>
    <t>530112251100003718236</t>
  </si>
  <si>
    <t>预防性健康体检工作经费</t>
  </si>
  <si>
    <t>530112251100003718261</t>
  </si>
  <si>
    <t>艾滋病防治工作经费</t>
  </si>
  <si>
    <t>其他公用支出</t>
  </si>
  <si>
    <t>530112251100003726711</t>
  </si>
  <si>
    <t>（自有资金）公用经费</t>
  </si>
  <si>
    <t>30209</t>
  </si>
  <si>
    <t>物业管理费</t>
  </si>
  <si>
    <t>30213</t>
  </si>
  <si>
    <t>维修（护）费</t>
  </si>
  <si>
    <t>30205</t>
  </si>
  <si>
    <t>水费</t>
  </si>
  <si>
    <t>30204</t>
  </si>
  <si>
    <t>手续费</t>
  </si>
  <si>
    <t>30239</t>
  </si>
  <si>
    <t>其他交通费用</t>
  </si>
  <si>
    <t>30207</t>
  </si>
  <si>
    <t>邮电费</t>
  </si>
  <si>
    <t>30206</t>
  </si>
  <si>
    <t>电费</t>
  </si>
  <si>
    <t>其他工资福利支出</t>
  </si>
  <si>
    <t>530112251100003726733</t>
  </si>
  <si>
    <t>（自有资金）编外人员经费</t>
  </si>
  <si>
    <t>30199</t>
  </si>
  <si>
    <t>公车购置及运维费</t>
  </si>
  <si>
    <t>530112251100003726785</t>
  </si>
  <si>
    <t>（自有资金）公务用车运行维护经费</t>
  </si>
  <si>
    <t>30231</t>
  </si>
  <si>
    <t>公务用车运行维护费</t>
  </si>
  <si>
    <t>工会经费</t>
  </si>
  <si>
    <t>530112251100003726789</t>
  </si>
  <si>
    <t>（自有资金）工会经费</t>
  </si>
  <si>
    <t>30228</t>
  </si>
  <si>
    <t>530112251100003726918</t>
  </si>
  <si>
    <t>（自有资金）专用材料费及设备购置经费</t>
  </si>
  <si>
    <t>31002</t>
  </si>
  <si>
    <t>办公设备购置</t>
  </si>
  <si>
    <t>31003</t>
  </si>
  <si>
    <t>专用设备购置</t>
  </si>
  <si>
    <t>530112251100003727034</t>
  </si>
  <si>
    <t>（自有资金）装修改造及房屋租赁经费</t>
  </si>
  <si>
    <t>30214</t>
  </si>
  <si>
    <t>租赁费</t>
  </si>
  <si>
    <t>530112251100003730487</t>
  </si>
  <si>
    <t>卫生应急经费</t>
  </si>
  <si>
    <t>事业人员支出工资</t>
  </si>
  <si>
    <t>530112251100003764310</t>
  </si>
  <si>
    <t>（自有资金）在编人员经费</t>
  </si>
  <si>
    <t>530112251100003764324</t>
  </si>
  <si>
    <t>（自有资金）残保金经费</t>
  </si>
  <si>
    <t>30299</t>
  </si>
  <si>
    <t>其他商品和服务支出</t>
  </si>
  <si>
    <t>530112251100003764433</t>
  </si>
  <si>
    <t>（自有资金）第三方服务项目经费</t>
  </si>
  <si>
    <t>530112251100003764514</t>
  </si>
  <si>
    <t>（自有资金）党建经费</t>
  </si>
  <si>
    <t>30216</t>
  </si>
  <si>
    <t>培训费</t>
  </si>
  <si>
    <t>预算05-2表</t>
  </si>
  <si>
    <t>项目年度绩效目标</t>
  </si>
  <si>
    <t>一级指标</t>
  </si>
  <si>
    <t>二级指标</t>
  </si>
  <si>
    <t>三级指标</t>
  </si>
  <si>
    <t>指标性质</t>
  </si>
  <si>
    <t>指标值</t>
  </si>
  <si>
    <t>度量单位</t>
  </si>
  <si>
    <t>指标属性</t>
  </si>
  <si>
    <t>指标内容</t>
  </si>
  <si>
    <t>据《昆明市卫生健康委员会 昆明市政法委 昆明市公安局 昆明市民政局 昆明市财政局 昆明市医疗保障局关于印发落实严重精神障碍患者监护人监护责任实施“以奖代补”工作的指导意见的通知》（昆卫〔2019〕81号）和根据《关于印发落实严重精神障碍患者监护人监护责任实施“以奖代补”工作的指导意见的通知》和《昆明市财政局 昆明市卫生健康委员会关于下达2022年疾病预防控制县区专项资金的通知》（昆财社〔2022〕171号）等有关文件精神，我中心按照卫健局要求配合其他部门对严重精神障碍患者筛查、诊断和评估，建档立卡，摸清底数。定期将危险性评级3级以上患者及时通告公安等相关部门。组织开展对严重精神障碍患者的医学随访管理服务及治疗康复救助工作。实施落实严重精神障碍患者监护人监护责任“以奖代补”工作，并将严重精神障碍患者监护人监护责任“以奖代补”经费纳入年度部门预算，同时做好相关台账记录。</t>
  </si>
  <si>
    <t>产出指标</t>
  </si>
  <si>
    <t>数量指标</t>
  </si>
  <si>
    <t>严重精神障碍患者管理人数</t>
  </si>
  <si>
    <t>=</t>
  </si>
  <si>
    <t>人(人次、家)</t>
  </si>
  <si>
    <t>定量指标</t>
  </si>
  <si>
    <t>反映获补助人员数量情况，也适用补贴、资助等形式的补助。</t>
  </si>
  <si>
    <t>质量指标</t>
  </si>
  <si>
    <t>获补对象准确率</t>
  </si>
  <si>
    <t>100</t>
  </si>
  <si>
    <t>%</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</si>
  <si>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</si>
  <si>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</si>
  <si>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</si>
  <si>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</si>
  <si>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 xml:space="preserve">完成时限 </t>
  </si>
  <si>
    <t>2025年12月31日</t>
  </si>
  <si>
    <t>年</t>
  </si>
  <si>
    <t>根据资金到位情况，及时拨付资金给重精患者监护人，</t>
  </si>
  <si>
    <t>成本指标</t>
  </si>
  <si>
    <t>经济成本指标</t>
  </si>
  <si>
    <t>1920</t>
  </si>
  <si>
    <t>元/人</t>
  </si>
  <si>
    <t>“以奖代补”区级补助经费足额发放</t>
  </si>
  <si>
    <t>效益指标</t>
  </si>
  <si>
    <t>社会效益</t>
  </si>
  <si>
    <t>生活状况改善率</t>
  </si>
  <si>
    <t>&gt;=</t>
  </si>
  <si>
    <t>80</t>
  </si>
  <si>
    <t>反映补助促进受助对象生活状况改善的情况。</t>
  </si>
  <si>
    <t>严重精神障碍患者健康管理率</t>
  </si>
  <si>
    <t>可持续影响</t>
  </si>
  <si>
    <t>有效管理严重精神障碍患者，持续保障社会稳定</t>
  </si>
  <si>
    <t>较上年提升</t>
  </si>
  <si>
    <t>定性指标</t>
  </si>
  <si>
    <t>满意度指标</t>
  </si>
  <si>
    <t>服务对象满意度</t>
  </si>
  <si>
    <t>重精“以奖代补”补助人员满意度</t>
  </si>
  <si>
    <t>90</t>
  </si>
  <si>
    <t>辖区重精“以奖代补”家属，监护人对此项目工作满意度</t>
  </si>
  <si>
    <t>促进单位医疗业务发展，提高辖区医疗卫生健康水平</t>
  </si>
  <si>
    <t>完成时限</t>
  </si>
  <si>
    <t>元</t>
  </si>
  <si>
    <t>1164440</t>
  </si>
  <si>
    <t>装修改造经费1105040，房屋租赁经费59400</t>
  </si>
  <si>
    <t>促进医疗卫生事业发展</t>
  </si>
  <si>
    <t>服务群众满意度</t>
  </si>
  <si>
    <t>群众满意度</t>
  </si>
  <si>
    <t xml:space="preserve">团结社区卫生服务中心2025年将在区卫健局的正确领导下，及在直属单位区疾控中心、区妇幼保健计划生育服务中心、区执法监督局的具体指导下，全中心职工以“团结务实，积极进取，攻坚克难”的团队精神，积极开展通过开展十二项国家基本公共卫生服务项目，完成居民健康档案管理、健康教育、预防接种、0-6岁儿童健康管理、孕产妇健康管理、老年人健康管理、慢性病管理、严重精神障碍患者管理、结核病患者健康管理、中医药健康管理、传染病和突发公共卫生事件报告和处理、家庭医生签约、继续加大2025年初乡村医生队伍建设等基本医疗和公共卫生服务工作，按照年初既定的目标，认真完成全年的各项工作任务，通过加强辖区卫生室的基本医疗服务指导，提高卫生室医疗卫生及公共卫生服务能力，达到辖区居民在家门口就医，实现辖区居民有病可医，为辖区居民的身体健康保驾护航。
</t>
  </si>
  <si>
    <t>卫生室数量</t>
  </si>
  <si>
    <t>个</t>
  </si>
  <si>
    <t>反映获补助卫生室数量，团结辖区一体化管理卫生室15家</t>
  </si>
  <si>
    <t>卫生室提供服务质量</t>
  </si>
  <si>
    <t>通过加强对卫生室的指导和监督，提高卫生室基本公共卫生和基本医疗服务质量。</t>
  </si>
  <si>
    <t xml:space="preserve">发放及时率 </t>
  </si>
  <si>
    <r>
      <rPr>
        <sz val="9"/>
        <color rgb="FF000000"/>
        <rFont val="Arial"/>
        <charset val="134"/>
      </rPr>
      <t xml:space="preserve">	</t>
    </r>
    <r>
      <rPr>
        <sz val="9"/>
        <color rgb="FF000000"/>
        <rFont val="宋体"/>
        <charset val="134"/>
      </rPr>
      <t xml:space="preserve">
反映发放单位及时发放补助资金的情况。 发放及时率=在时限内发放资金/应发放资金*100%</t>
    </r>
  </si>
  <si>
    <t xml:space="preserve">2025年12月31日前支出进度 </t>
  </si>
  <si>
    <t>团结辖区一体化管理卫生室15家，每家1000元/年，保证年底全部支付到位</t>
  </si>
  <si>
    <t>&lt;=</t>
  </si>
  <si>
    <t>15000</t>
  </si>
  <si>
    <t>2024年底辖区村卫生室共有15家，1000元/年/家，共计15000元。此经费主要用于卫生室修缮、水电费、网络费，购买办公用品支出等，保障卫生室有效开展。</t>
  </si>
  <si>
    <t xml:space="preserve">政策知晓率 </t>
  </si>
  <si>
    <t>反映补助政策的宣传效果情况。 政策知晓率=调查中补助政策知晓人数/调查总人数*100%</t>
  </si>
  <si>
    <t>乡村医生满意度</t>
  </si>
  <si>
    <t>反映获补助受益对象的满意程度。</t>
  </si>
  <si>
    <t>根据《防治艾滋病工作目标管理责任书》的工作要求，通过在辖区内对居民提供检测服务，同时对防治艾滋病进行海报、手册等多种形式的知识宣传，提高辖区内居民对防治艾滋病技能知识的认知水平。并将专项经费细分至材料费、办公费、劳务费、印刷费等细项，保障专项资金的落实，用于完成以街道办事处为单位扩大HIV检测人群，及时发现感染者，使艾滋病疫情处于低流行水平，提高辖区内居民对该项工作的满意度。</t>
  </si>
  <si>
    <t xml:space="preserve">"3+3x"艾滋病检测覆盖人数 </t>
  </si>
  <si>
    <t>11300</t>
  </si>
  <si>
    <t>人</t>
  </si>
  <si>
    <t>艾滋病检测人数</t>
  </si>
  <si>
    <t>易感染艾滋病危险行为人群预防干预措施的覆盖比例 &gt;= 90 % 定量指标</t>
  </si>
  <si>
    <t>易感染艾滋病危险行为人群预防干预措施的覆盖比例</t>
  </si>
  <si>
    <t>诊断发现并知晓自身感染状况的感染者和病人比例</t>
  </si>
  <si>
    <t>95</t>
  </si>
  <si>
    <t>艾滋病母婴传播率</t>
  </si>
  <si>
    <t xml:space="preserve">艾滋病防治工作完成率 </t>
  </si>
  <si>
    <t xml:space="preserve">第五轮全国艾滋病综合防治示范区完成时限 </t>
  </si>
  <si>
    <t>34000</t>
  </si>
  <si>
    <t>艾滋病补助资金</t>
  </si>
  <si>
    <t xml:space="preserve">居民艾滋病防治知识知晓率 </t>
  </si>
  <si>
    <t>居民艾滋病防治知识知晓率</t>
  </si>
  <si>
    <t>群众对防艾工作满意度</t>
  </si>
  <si>
    <t>提供基本医疗服务及基本公共卫生服务人口数达到37643人，基本医疗服务及基本公共卫生服务完成率达到90%，经济成本支出不超过141000元，提高辖区群众健康水平不低于10%，服务对象满意度不低于95%</t>
  </si>
  <si>
    <t>提供基本医疗服务及基本公共卫生服务人口数</t>
  </si>
  <si>
    <t>37643</t>
  </si>
  <si>
    <t>141000</t>
  </si>
  <si>
    <t>提高辖区群众健康水平</t>
  </si>
  <si>
    <t>为辖区人口37643人提供基本医疗卫生服务，严格执行国家基本药物制度，保障辖群众健康，促进辖区卫生健康事业发展</t>
  </si>
  <si>
    <t>基本医疗覆盖人数</t>
  </si>
  <si>
    <t>基本医疗卫生服务人数</t>
  </si>
  <si>
    <t>基本医疗卫生工作完成率</t>
  </si>
  <si>
    <t>保障辖区卫生健康事业发展</t>
  </si>
  <si>
    <t>辖区群众健康水平</t>
  </si>
  <si>
    <t>保障人员工资待遇，保持单位人才稳定性，促进医疗卫生工作正常开展，提高辖区医疗卫生健康水平</t>
  </si>
  <si>
    <t>1107600</t>
  </si>
  <si>
    <t>保障人员待遇</t>
  </si>
  <si>
    <t>保障人员待遇及稳定性</t>
  </si>
  <si>
    <t>职工满意度</t>
  </si>
  <si>
    <t>85</t>
  </si>
  <si>
    <t>医疗基本支出收支结余考核经费</t>
  </si>
  <si>
    <t>890000</t>
  </si>
  <si>
    <t>医疗基本支出收支结余考核</t>
  </si>
  <si>
    <t>社区卫生服务中心发展</t>
  </si>
  <si>
    <t>上年度</t>
  </si>
  <si>
    <t>团结中心2025年预算支出</t>
  </si>
  <si>
    <t>根据业务发展需求，预计2025年第三方服务项目经费191710元</t>
  </si>
  <si>
    <t>191710</t>
  </si>
  <si>
    <t xml:space="preserve">根据合同约定，按时付款
</t>
  </si>
  <si>
    <t>提高医疗业务服务水平</t>
  </si>
  <si>
    <t>提高医疗服务水平</t>
  </si>
  <si>
    <t>患者满意度</t>
  </si>
  <si>
    <t>根据全口径预算要求，将自有资金纳入预算管理，中心以2024年收支情况作为基础，对2025年事业收支进行预算</t>
  </si>
  <si>
    <t>10000</t>
  </si>
  <si>
    <t>按要求进行缴纳</t>
  </si>
  <si>
    <t xml:space="preserve"> 提高医疗服务质量</t>
  </si>
  <si>
    <t>提高医疗服务质量</t>
  </si>
  <si>
    <t>获益对象满意度</t>
  </si>
  <si>
    <t>2025年预算卫生应急经费5000元，合理分配资金使用进度，将年度应急保障经费控制在5000元，该笔经费用于2025年派遣救护车医务人员药品支出医疗保障，采购急救药品。通过开展医疗保障、对突发公共卫生事件的应急处理，保障公众身体健康与生命安全，维护正常的社会秩序。</t>
  </si>
  <si>
    <t>辖区医疗保障次数</t>
  </si>
  <si>
    <t>次</t>
  </si>
  <si>
    <t>完成辖区内重大会议、各类考试、学校活动、突发公共卫生医疗保障次数</t>
  </si>
  <si>
    <t xml:space="preserve">辖区服务人口数 </t>
  </si>
  <si>
    <t>辖区服务人口数</t>
  </si>
  <si>
    <t xml:space="preserve">医疗保障工作完成率 </t>
  </si>
  <si>
    <t>按时按质完成辖区应急工作</t>
  </si>
  <si>
    <t>5000</t>
  </si>
  <si>
    <t>根据医疗保障需求，采购急救药品，耗材，车辆保障等进行列支</t>
  </si>
  <si>
    <t>提高中心应急保障服务能力</t>
  </si>
  <si>
    <t>显著提升</t>
  </si>
  <si>
    <t>被保障人员满意度</t>
  </si>
  <si>
    <t>在区卫健局的有力带领下，坚持以习近平新时代中国特色社会主义思想为指导，贯彻学习二十大精神，以人民健康为中心，统筹做好中心各项卫生健康工作，让中心公共卫生健康工作、基本医疗服务、传染病防治、妇幼保健工作、 慢性病防治等工作统筹开展、有序进行。
1.继续严抓医疗服务质量。加强安全意识、避免医疗事故、医疗纠纷以及投诉事件。提高医务人员沟通能力及服务质量，为病人提供最温馨的服务。
2.严格落实《西山区医疗机构及其工作人员廉洁从业行动实施方案（2025-2027年）》，夯实行业作风建设，进一步打造“清廉医院”特色品牌，持续推进“十大行动”，为提升星级支部建设奠定基础，加强党风廉政建设，爱岗敬业，无私奉献精神。</t>
  </si>
  <si>
    <t>基本公共卫生及基本医疗服务人口数</t>
  </si>
  <si>
    <t>基本医疗服务及基本公共卫生服务人口数</t>
  </si>
  <si>
    <t>467037.7</t>
  </si>
  <si>
    <t>提供基本医疗服务及基本公共卫生服务人口数达到37643人，基本医疗服务及基本公共卫生服务完成率达到90%，经济成本支出不超过16500元，提高辖区群众健康水平不低于10%，服务对象满意度不低于95%</t>
  </si>
  <si>
    <r>
      <rPr>
        <sz val="9"/>
        <color rgb="FF000000"/>
        <rFont val="Arial"/>
        <charset val="134"/>
      </rPr>
      <t xml:space="preserve">	</t>
    </r>
    <r>
      <rPr>
        <sz val="9"/>
        <color rgb="FF000000"/>
        <rFont val="宋体"/>
        <charset val="134"/>
      </rPr>
      <t xml:space="preserve">
提供基本医疗服务及基本公共卫生服务人口数</t>
    </r>
  </si>
  <si>
    <t>16500</t>
  </si>
  <si>
    <t>经济效益</t>
  </si>
  <si>
    <t xml:space="preserve">团结社区卫生服务中心负责西山区团结片区餐饮服务行业、公共服务行业等从业人员预防性健康体检工作。通过开展餐饮商业、公共服务行业从业人员的预防性健康体检工作，从业人员预防性健康检查严格实行“实名制经济制度”和“健康准入制度”，达成社区涉及人员持健康证上岗的目的，实现有效预防公共疾病的效果。以此创造良好的食品和公共场所卫生条件，减少疾病的传播，保护广大人民群众身体健康。我中心2024年完成辖区餐饮服务行业、公共服务行业等从业人员预防性健康体检2037人，按照西政办通〔2018〕168号关于印发《西山区预防性健康体检工作方案（试行）》的通知的补助标准：50元/人，2025年3年累计申报302050元，资金用于完成辖区餐饮服务行业、公共服务行业等从业人员预防性健康体检。
</t>
  </si>
  <si>
    <t>辖区内食品及公共场所从业人数</t>
  </si>
  <si>
    <t>2037</t>
  </si>
  <si>
    <t>指对食品、饮用水生产经营人员、直接从事化妆品生产的人员、公共场所直接为顾客服务的人员、有害作业人员、放射工作人员以及在校学生等按国家有关卫生法律、法规规定所进行的从业前、从业和就学期间的健康检查</t>
  </si>
  <si>
    <t>餐饮服务行业、公共服务行业从业人员健康体检覆盖率</t>
  </si>
  <si>
    <t>预防性健康检查是指对食品、饮用水生产经营人员、直接从事化妆品生产的人员、公共场所直接为顾客服务的人员、有害作业人员、放射工作人员以及在校学生等按国家有关卫生法律、法规规定所进行的从业前、从业和就学期间的健康检查。</t>
  </si>
  <si>
    <t xml:space="preserve"> 2025年12月31日</t>
  </si>
  <si>
    <t>是否按时完成预防性健康体检工作</t>
  </si>
  <si>
    <t>302050</t>
  </si>
  <si>
    <t>以50元/人对其补助，预防性健康补助资金302050元</t>
  </si>
  <si>
    <t>20</t>
  </si>
  <si>
    <t>通过对辖区食品及公共场所从业人员免费体检，及时发现传染病患者，及时治疗，防止疾病传播</t>
  </si>
  <si>
    <t>体检人员满意度</t>
  </si>
  <si>
    <t>体检人员对健康体检服务质量的认可</t>
  </si>
  <si>
    <t>保障中心党建工作正常开展</t>
  </si>
  <si>
    <t>完成时间</t>
  </si>
  <si>
    <t>3050</t>
  </si>
  <si>
    <t>根据2025年预算项目支付进行</t>
  </si>
  <si>
    <t>社区服务质量提高</t>
  </si>
  <si>
    <t>提高服务质量</t>
  </si>
  <si>
    <t>获益人员满意度</t>
  </si>
  <si>
    <t>通过开展历史脱贫建档立卡户家庭医生签约服务，完成团结辖区历史脱贫建档立卡户家庭医生签约服务指标任务，达成提高历史脱贫建档立卡户生活质量的目的，实现全民健康的生活理念。历史脱贫建档立卡户家庭医生签约服务经费个人缴费部分补助资金：团结辖区共有538人，按照区级承担7.68元/人/年，共4131.84元。历史脱贫建档立卡户家庭医生签约个人承担经费的12元由省、市、区财政分级承担。其中省级承担20%人均2.4元，市级（包括区县）承担80%为人均9.6元.</t>
  </si>
  <si>
    <t xml:space="preserve">获补对象数 </t>
  </si>
  <si>
    <t>538</t>
  </si>
  <si>
    <t>人次</t>
  </si>
  <si>
    <t>反映获补助人员的数量情况，也适用补贴、资助等形式的补助。</t>
  </si>
  <si>
    <t xml:space="preserve">获补对象准确率 </t>
  </si>
  <si>
    <t>反映获补助对象认定的准确性情况。 获补对象准确率=抽检符合标准的补助对象数/抽检实际补助对象数*100%</t>
  </si>
  <si>
    <t xml:space="preserve">兑现准确率 </t>
  </si>
  <si>
    <t>反映补助准确发放的情况。 补助兑现准确率=补助兑付额/应付额*100%</t>
  </si>
  <si>
    <t>补助资金到位后，加强对补助资金的绩效管理和监控，目标任务完成后，第一时间发放该笔资金。</t>
  </si>
  <si>
    <t>任务完成时间</t>
  </si>
  <si>
    <t>2025年12月30日</t>
  </si>
  <si>
    <t>4131.84</t>
  </si>
  <si>
    <t>通过开展历史脱贫建档立卡户家庭医生签约服务，完成海口辖区历史脱贫建档立卡户家庭医生签约服务指标任务，达成提高历史脱贫建档立卡户生活质量的目的，实现全民健康的生活理念。</t>
  </si>
  <si>
    <t>庭医生签约个人承担经费的12元由省、市、区财政分级承担。其中省级承担20%人均2.4元，市级（包括区县）承担80%为人均9.6元.
反映补助政策的宣传效果情况。 政策知晓率=调查中补助政策知晓人数/调查总人数*100%</t>
  </si>
  <si>
    <t>脱贫家庭满意度</t>
  </si>
  <si>
    <t>2025年做好辖区内37643人的12项基本公共卫生服务工作，服务好辖区群众。
1.免费向城乡居民提供基本公共卫生服务，建立健康档案。以儿童、孕产妇、老年人，高血压、糖尿病等慢性病患者为重点人群实施健康管理，定期为65岁以上老年人做健康检查、为0～6岁儿童进行生长发育监测、为孕产妇做产前和产后访视检查、为高血压、糖尿病等慢性病患者提供治疗期间随访管理和就医指导等，重大慢病发病上升趋势得到遏制，重点人群健康状况得到改善，降低孕产妇死亡率和婴幼儿死亡率。
2.开展对重点疾病及危害因素监测，有效控制疾病流行，努力实现传染病发病率继续保持低于全国平均水平。
3.逐步扩大农村妇女“两癌”检查范围和覆盖人数，为贫困地区6-24月龄婴幼发放营养包，改善贫困地区儿童营养和健康状况。
4.开展职业病监测，最大限度保护放射工作人员、患者和公众的健康权益。
5.推进健康素养促进，大力推广中医药适宜技术，开展中医药保健服务。
按照西山区卫生健康局2025年下属单位项目支出拆分情况表，2024年基本公共卫生服务项目（12项）区级补助标准10.24元/人/年，测算2025年区级补助资金385464.32元，按照上级区卫健、区妇幼、区疾控等下达的12项目任务指标数按时、按质、按量完成基本公卫工作，为辖区老年人、高血压、糖尿病儿童、孕产妇等群体提供更优质的公卫服务，护卫辖区群众的生命健康安全。</t>
  </si>
  <si>
    <t xml:space="preserve">辖区基本公共卫生服务管理人口数 </t>
  </si>
  <si>
    <t>辖区基本公共卫生服务管理人口数</t>
  </si>
  <si>
    <t>结核病患者管理人数</t>
  </si>
  <si>
    <t xml:space="preserve">新生儿访视和儿童健康管理人数 </t>
  </si>
  <si>
    <t>1850</t>
  </si>
  <si>
    <t>新生儿访视和儿童健康管理人数</t>
  </si>
  <si>
    <t>孕产妇健康管理人数</t>
  </si>
  <si>
    <t>167</t>
  </si>
  <si>
    <t>健康教育覆盖人数</t>
  </si>
  <si>
    <t>2000</t>
  </si>
  <si>
    <t xml:space="preserve">传染病报告处理人数 </t>
  </si>
  <si>
    <t>25</t>
  </si>
  <si>
    <t>传染病报告处理人数</t>
  </si>
  <si>
    <t xml:space="preserve">居民健康档案建档人数 </t>
  </si>
  <si>
    <t>35172</t>
  </si>
  <si>
    <t>居民健康档案建档人数</t>
  </si>
  <si>
    <t>慢性病患者管理人数</t>
  </si>
  <si>
    <t>2865</t>
  </si>
  <si>
    <t>186</t>
  </si>
  <si>
    <t>基本公共卫生工作考核得分</t>
  </si>
  <si>
    <t>分</t>
  </si>
  <si>
    <t>完成上级下达目标任务数</t>
  </si>
  <si>
    <t xml:space="preserve">一季度资金支付进度 </t>
  </si>
  <si>
    <t>30</t>
  </si>
  <si>
    <t>一季度资金支付进度</t>
  </si>
  <si>
    <t xml:space="preserve">二季度资金支付进度 </t>
  </si>
  <si>
    <t>60</t>
  </si>
  <si>
    <t xml:space="preserve">三季度资金支付进度 </t>
  </si>
  <si>
    <t>四季度资金支付进度</t>
  </si>
  <si>
    <t>385464.32</t>
  </si>
  <si>
    <t>基本公共卫生服务工作总成本。基本公共卫生服务拨付下属15家卫生室劳务费、单位从事基本公共卫生服务人员的劳务费，采购办公用品、试剂耗材及其他委托业务费等，共计385464.32元</t>
  </si>
  <si>
    <t>群众政策知晓率</t>
  </si>
  <si>
    <t>持续提高基本公卫服务能力，有效保障辖区人民群众生命健康安全</t>
  </si>
  <si>
    <t>持续提高</t>
  </si>
  <si>
    <t xml:space="preserve">是否持续提高基本公卫服务能力，是否有效保障辖区人民群众生命健康安全
</t>
  </si>
  <si>
    <t>受益对象（0-6岁儿童健康管理、孕产妇健康管理、老年人健康管理、慢性病健康管理（高血压、糖尿病患者健康管理服务）、重性精神病患者健康管理、）满意度</t>
  </si>
  <si>
    <t>受益对象满意度</t>
  </si>
  <si>
    <t>预算06表</t>
  </si>
  <si>
    <t>政府性基金预算支出预算表</t>
  </si>
  <si>
    <t>单位名称：昆明市发展和改革委员会</t>
  </si>
  <si>
    <t>政府性基金预算支出</t>
  </si>
  <si>
    <t>无2025年部门政府性基金预算支出，此表为空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</si>
  <si>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</si>
  <si>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</si>
  <si>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</si>
  <si>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</si>
  <si>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</si>
  <si>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</si>
  <si>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</si>
  <si>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</si>
  <si>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</si>
  <si>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</si>
  <si>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</si>
  <si>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公文用纸、资料汇编、信封印刷服务</t>
  </si>
  <si>
    <t>印刷服务</t>
  </si>
  <si>
    <t>批</t>
  </si>
  <si>
    <t>复印纸</t>
  </si>
  <si>
    <t>采购复印纸</t>
  </si>
  <si>
    <t>物业管理服务</t>
  </si>
  <si>
    <t>安保服务</t>
  </si>
  <si>
    <t>保洁服务</t>
  </si>
  <si>
    <t>餐饮服务</t>
  </si>
  <si>
    <t>车辆加油、添加燃料服务</t>
  </si>
  <si>
    <t>车辆加油费</t>
  </si>
  <si>
    <t>车辆维修和保养服务</t>
  </si>
  <si>
    <t>维修服务</t>
  </si>
  <si>
    <t>辆</t>
  </si>
  <si>
    <t>机动车保险服务</t>
  </si>
  <si>
    <t>车辆保险</t>
  </si>
  <si>
    <t>办公椅</t>
  </si>
  <si>
    <t>办公桌</t>
  </si>
  <si>
    <t>电梯</t>
  </si>
  <si>
    <t>部</t>
  </si>
  <si>
    <t>台式计算机</t>
  </si>
  <si>
    <t>办公电脑</t>
  </si>
  <si>
    <t>文件柜</t>
  </si>
  <si>
    <t>预算08表</t>
  </si>
  <si>
    <t>政府购买服务项目</t>
  </si>
  <si>
    <t>政府购买服务指导性目录代码</t>
  </si>
  <si>
    <t>基本支出/项目支出</t>
  </si>
  <si>
    <t>所属服务类别</t>
  </si>
  <si>
    <t>所属服务领域</t>
  </si>
  <si>
    <t>购买内容简述</t>
  </si>
  <si>
    <t>无2025年部门政府购买服务预算，此表为空</t>
  </si>
  <si>
    <t>预算09-1表</t>
  </si>
  <si>
    <t>单位名称（项目）</t>
  </si>
  <si>
    <t>地区</t>
  </si>
  <si>
    <t>无2025年对下转移支付预算，此表为空</t>
  </si>
  <si>
    <t>预算09-2表</t>
  </si>
  <si>
    <t xml:space="preserve">预算10表
</t>
  </si>
  <si>
    <t>资产类别</t>
  </si>
  <si>
    <t>资产分类代码.名称</t>
  </si>
  <si>
    <t>资产名称</t>
  </si>
  <si>
    <t>计量单位</t>
  </si>
  <si>
    <t>财政部门批复数（元）</t>
  </si>
  <si>
    <t>单价</t>
  </si>
  <si>
    <t>金额</t>
  </si>
  <si>
    <t>设备</t>
  </si>
  <si>
    <t>A02010105 台式计算机</t>
  </si>
  <si>
    <t>台</t>
  </si>
  <si>
    <t>A02051227 电梯</t>
  </si>
  <si>
    <t>A02320900 中医器械设备</t>
  </si>
  <si>
    <t>中医器械设备</t>
  </si>
  <si>
    <t>A02322700 病房护理及医院设备</t>
  </si>
  <si>
    <t>病房护理及医院设备</t>
  </si>
  <si>
    <t>张</t>
  </si>
  <si>
    <t>预算11表</t>
  </si>
  <si>
    <t>上级补助</t>
  </si>
  <si>
    <t>无2025年上级转移支付补助项目支出，此表为空</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</si>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</sst>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9"/>
      <name val="SimSun"/>
      <charset val="134"/>
    </font>
    <font>
      <b/>
      <sz val="22"/>
      <color rgb="FF000000"/>
      <name val="宋体"/>
      <charset val="134"/>
    </font>
    <font>
      <sz val="10"/>
      <color rgb="FFFFFFFF"/>
      <name val="宋体"/>
      <charset val="134"/>
    </font>
    <font>
      <b/>
      <sz val="21"/>
      <color rgb="FF000000"/>
      <name val="宋体"/>
      <charset val="134"/>
    </font>
    <font>
      <sz val="9"/>
      <color rgb="FF000000"/>
      <name val="Arial"/>
      <charset val="134"/>
    </font>
    <font>
      <sz val="10"/>
      <color theme="1"/>
      <name val="宋体"/>
      <charset val="134"/>
      <scheme val="minor"/>
    </font>
    <font>
      <sz val="9.75"/>
      <color rgb="FF000000"/>
      <name val="SimSun"/>
      <charset val="134"/>
    </font>
    <font>
      <b/>
      <sz val="18"/>
      <color rgb="FF000000"/>
      <name val="宋体"/>
      <charset val="134"/>
    </font>
    <font>
      <sz val="9"/>
      <color theme="1"/>
      <name val="宋体"/>
      <charset val="134"/>
      <scheme val="minor"/>
    </font>
    <font>
      <sz val="11"/>
      <color rgb="FFFF0000"/>
      <name val="宋体"/>
      <charset val="134"/>
      <scheme val="minor"/>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4" borderId="18" applyNumberFormat="0" applyAlignment="0" applyProtection="0">
      <alignment vertical="center"/>
    </xf>
    <xf numFmtId="0" fontId="29" fillId="5" borderId="19" applyNumberFormat="0" applyAlignment="0" applyProtection="0">
      <alignment vertical="center"/>
    </xf>
    <xf numFmtId="0" fontId="30" fillId="5" borderId="18" applyNumberFormat="0" applyAlignment="0" applyProtection="0">
      <alignment vertical="center"/>
    </xf>
    <xf numFmtId="0" fontId="31" fillId="6"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176" fontId="39" fillId="0" borderId="7">
      <alignment horizontal="right" vertical="center"/>
    </xf>
    <xf numFmtId="177" fontId="39" fillId="0" borderId="7">
      <alignment horizontal="right" vertical="center"/>
    </xf>
    <xf numFmtId="10" fontId="39" fillId="0" borderId="7">
      <alignment horizontal="right" vertical="center"/>
    </xf>
    <xf numFmtId="178" fontId="39" fillId="0" borderId="7">
      <alignment horizontal="right" vertical="center"/>
    </xf>
    <xf numFmtId="49" fontId="39" fillId="0" borderId="7">
      <alignment horizontal="left" vertical="center" wrapText="1"/>
    </xf>
    <xf numFmtId="178" fontId="39" fillId="0" borderId="7">
      <alignment horizontal="right" vertical="center"/>
    </xf>
    <xf numFmtId="179" fontId="39" fillId="0" borderId="7">
      <alignment horizontal="right" vertical="center"/>
    </xf>
    <xf numFmtId="180" fontId="39" fillId="0" borderId="7">
      <alignment horizontal="right" vertical="center"/>
    </xf>
  </cellStyleXfs>
  <cellXfs count="254">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43" fontId="1" fillId="0" borderId="7" xfId="0" applyNumberFormat="1"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43" fontId="2" fillId="0" borderId="7" xfId="0" applyNumberFormat="1" applyFont="1" applyFill="1" applyBorder="1" applyAlignment="1" applyProtection="1">
      <alignment horizontal="righ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49" fontId="8" fillId="0" borderId="7" xfId="53" applyNumberFormat="1" applyFont="1" applyBorder="1" applyAlignment="1">
      <alignment horizontal="center" vertical="center" wrapText="1"/>
    </xf>
    <xf numFmtId="43" fontId="8" fillId="0" borderId="7" xfId="53" applyNumberFormat="1" applyFont="1" applyBorder="1" applyAlignment="1">
      <alignment horizontal="center" vertical="center" wrapText="1"/>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43" fontId="2" fillId="0" borderId="7"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protection locked="0"/>
    </xf>
    <xf numFmtId="3" fontId="2" fillId="0" borderId="7" xfId="0" applyNumberFormat="1" applyFont="1" applyBorder="1" applyAlignment="1">
      <alignment horizontal="right" vertical="center"/>
    </xf>
    <xf numFmtId="43" fontId="5" fillId="0" borderId="7" xfId="56" applyNumberFormat="1" applyFont="1" applyBorder="1" applyAlignment="1">
      <alignment horizontal="center" vertical="center"/>
    </xf>
    <xf numFmtId="0" fontId="2" fillId="2" borderId="12" xfId="0" applyFont="1" applyFill="1" applyBorder="1" applyAlignment="1">
      <alignment horizontal="right" vertical="center"/>
    </xf>
    <xf numFmtId="43" fontId="5" fillId="0" borderId="7"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ont="1" applyFill="1" applyBorder="1" applyAlignment="1">
      <alignment wrapText="1"/>
    </xf>
    <xf numFmtId="0" fontId="0"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1"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1" fillId="0" borderId="0" xfId="0" applyFont="1" applyFill="1" applyBorder="1" applyAlignment="1">
      <alignment vertical="top"/>
    </xf>
    <xf numFmtId="49" fontId="1" fillId="0" borderId="0" xfId="0" applyNumberFormat="1" applyFont="1" applyBorder="1"/>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3" fillId="0" borderId="8" xfId="0" applyFont="1" applyFill="1" applyBorder="1" applyAlignment="1">
      <alignment horizontal="lef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3" fontId="1" fillId="0" borderId="7" xfId="0" applyNumberFormat="1" applyFont="1" applyBorder="1" applyAlignment="1">
      <alignment horizontal="center" vertical="center"/>
    </xf>
    <xf numFmtId="43" fontId="1" fillId="0" borderId="7" xfId="0" applyNumberFormat="1" applyFont="1" applyBorder="1" applyAlignment="1" applyProtection="1">
      <alignment horizontal="center" vertical="center"/>
      <protection locked="0"/>
    </xf>
    <xf numFmtId="0" fontId="1" fillId="0" borderId="0" xfId="0" applyFont="1" applyBorder="1" applyAlignment="1">
      <alignment vertical="top"/>
    </xf>
    <xf numFmtId="0" fontId="2" fillId="0" borderId="0" xfId="0" applyFont="1" applyBorder="1" applyAlignment="1">
      <alignment horizontal="right" vertical="center"/>
    </xf>
    <xf numFmtId="0" fontId="1" fillId="0" borderId="0" xfId="0" applyFont="1" applyFill="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Fill="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14" fillId="0" borderId="7" xfId="0" applyFont="1" applyBorder="1" applyAlignment="1">
      <alignment horizontal="center"/>
    </xf>
    <xf numFmtId="0" fontId="2" fillId="0" borderId="3"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 fillId="0" borderId="0" xfId="0" applyFont="1" applyBorder="1" applyAlignment="1" applyProtection="1">
      <alignment vertical="top"/>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0" fontId="16" fillId="0" borderId="0" xfId="0" applyFont="1" applyBorder="1" applyAlignment="1">
      <alignment horizontal="left" vertical="center"/>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xf>
    <xf numFmtId="43" fontId="2" fillId="0" borderId="7" xfId="0" applyNumberFormat="1" applyFont="1" applyFill="1" applyBorder="1" applyAlignment="1">
      <alignment horizontal="center" vertical="center"/>
    </xf>
    <xf numFmtId="49" fontId="2" fillId="0" borderId="7" xfId="0" applyNumberFormat="1" applyFont="1" applyFill="1" applyBorder="1" applyAlignment="1">
      <alignment horizontal="left" vertical="center"/>
    </xf>
    <xf numFmtId="49" fontId="2" fillId="0" borderId="7" xfId="0" applyNumberFormat="1" applyFont="1" applyBorder="1" applyAlignment="1">
      <alignment horizontal="center" vertical="center"/>
    </xf>
    <xf numFmtId="49" fontId="2" fillId="0" borderId="7" xfId="0" applyNumberFormat="1" applyFont="1" applyFill="1" applyBorder="1" applyAlignment="1">
      <alignment horizontal="center" vertical="center"/>
    </xf>
    <xf numFmtId="0" fontId="1" fillId="0" borderId="4" xfId="0" applyFont="1" applyFill="1" applyBorder="1" applyAlignment="1">
      <alignment horizontal="center" vertical="center"/>
    </xf>
    <xf numFmtId="43" fontId="5" fillId="0" borderId="7" xfId="0" applyNumberFormat="1" applyFont="1" applyFill="1" applyBorder="1" applyAlignment="1">
      <alignment horizontal="right" vertical="center"/>
    </xf>
    <xf numFmtId="0" fontId="17" fillId="0" borderId="0" xfId="0" applyFont="1" applyFill="1" applyBorder="1"/>
    <xf numFmtId="0" fontId="6"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18" fillId="0" borderId="7" xfId="0" applyFont="1" applyFill="1" applyBorder="1" applyAlignment="1">
      <alignment horizontal="center" vertical="center"/>
    </xf>
    <xf numFmtId="0" fontId="18" fillId="0" borderId="7" xfId="0" applyFont="1" applyFill="1" applyBorder="1" applyAlignment="1" applyProtection="1">
      <alignment horizontal="center" vertical="center" wrapText="1"/>
      <protection locked="0"/>
    </xf>
    <xf numFmtId="178" fontId="19" fillId="0" borderId="7" xfId="0" applyNumberFormat="1" applyFont="1" applyFill="1" applyBorder="1" applyAlignment="1">
      <alignment horizontal="right" vertical="center"/>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43" fontId="2" fillId="0" borderId="7" xfId="0" applyNumberFormat="1" applyFont="1" applyFill="1" applyBorder="1" applyAlignment="1">
      <alignment horizontal="center" vertical="center" wrapText="1"/>
    </xf>
    <xf numFmtId="43" fontId="2" fillId="0" borderId="7" xfId="0" applyNumberFormat="1"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D7" sqref="D7:D30"/>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5"/>
      <c r="B2" s="45"/>
      <c r="C2" s="45"/>
      <c r="D2" s="61" t="s">
        <v>0</v>
      </c>
    </row>
    <row r="3" ht="41.25" customHeight="1" spans="1:1">
      <c r="A3" s="40" t="str">
        <f>"2025"&amp;"年部门财务收支预算总表"</f>
        <v>2025年部门财务收支预算总表</v>
      </c>
    </row>
    <row r="4" ht="17.25" customHeight="1" spans="1:4">
      <c r="A4" s="43" t="s">
        <v>1</v>
      </c>
      <c r="B4" s="220"/>
      <c r="D4" s="205" t="s">
        <v>2</v>
      </c>
    </row>
    <row r="5" ht="23.25" customHeight="1" spans="1:4">
      <c r="A5" s="221" t="s">
        <v>3</v>
      </c>
      <c r="B5" s="222"/>
      <c r="C5" s="221" t="s">
        <v>4</v>
      </c>
      <c r="D5" s="222"/>
    </row>
    <row r="6" ht="24" customHeight="1" spans="1:4">
      <c r="A6" s="221" t="s">
        <v>5</v>
      </c>
      <c r="B6" s="221" t="s">
        <v>6</v>
      </c>
      <c r="C6" s="221" t="s">
        <v>7</v>
      </c>
      <c r="D6" s="221" t="s">
        <v>6</v>
      </c>
    </row>
    <row r="7" ht="17.25" customHeight="1" spans="1:4">
      <c r="A7" s="223" t="s">
        <v>8</v>
      </c>
      <c r="B7" s="77">
        <v>7788181.72</v>
      </c>
      <c r="C7" s="223" t="s">
        <v>9</v>
      </c>
      <c r="D7" s="77">
        <v>3050</v>
      </c>
    </row>
    <row r="8" ht="17.25" customHeight="1" spans="1:4">
      <c r="A8" s="223" t="s">
        <v>10</v>
      </c>
      <c r="B8" s="77"/>
      <c r="C8" s="223" t="s">
        <v>11</v>
      </c>
      <c r="D8" s="77"/>
    </row>
    <row r="9" ht="17.25" customHeight="1" spans="1:4">
      <c r="A9" s="223" t="s">
        <v>12</v>
      </c>
      <c r="B9" s="77"/>
      <c r="C9" s="253" t="s">
        <v>13</v>
      </c>
      <c r="D9" s="77"/>
    </row>
    <row r="10" ht="17.25" customHeight="1" spans="1:4">
      <c r="A10" s="223" t="s">
        <v>14</v>
      </c>
      <c r="B10" s="77"/>
      <c r="C10" s="253" t="s">
        <v>15</v>
      </c>
      <c r="D10" s="77"/>
    </row>
    <row r="11" ht="17.25" customHeight="1" spans="1:4">
      <c r="A11" s="223" t="s">
        <v>16</v>
      </c>
      <c r="B11" s="77">
        <f>B12</f>
        <v>8327227.7</v>
      </c>
      <c r="C11" s="253" t="s">
        <v>17</v>
      </c>
      <c r="D11" s="77"/>
    </row>
    <row r="12" ht="17.25" customHeight="1" spans="1:4">
      <c r="A12" s="223" t="s">
        <v>18</v>
      </c>
      <c r="B12" s="77">
        <v>8327227.7</v>
      </c>
      <c r="C12" s="253" t="s">
        <v>19</v>
      </c>
      <c r="D12" s="77"/>
    </row>
    <row r="13" ht="17.25" customHeight="1" spans="1:4">
      <c r="A13" s="223" t="s">
        <v>20</v>
      </c>
      <c r="B13" s="77"/>
      <c r="C13" s="29" t="s">
        <v>21</v>
      </c>
      <c r="D13" s="77"/>
    </row>
    <row r="14" ht="17.25" customHeight="1" spans="1:4">
      <c r="A14" s="223" t="s">
        <v>22</v>
      </c>
      <c r="B14" s="77"/>
      <c r="C14" s="29" t="s">
        <v>23</v>
      </c>
      <c r="D14" s="77">
        <v>924000.6</v>
      </c>
    </row>
    <row r="15" ht="17.25" customHeight="1" spans="1:4">
      <c r="A15" s="223" t="s">
        <v>24</v>
      </c>
      <c r="B15" s="77"/>
      <c r="C15" s="29" t="s">
        <v>25</v>
      </c>
      <c r="D15" s="77">
        <v>14538102.82</v>
      </c>
    </row>
    <row r="16" ht="17.25" customHeight="1" spans="1:4">
      <c r="A16" s="223" t="s">
        <v>26</v>
      </c>
      <c r="B16" s="77"/>
      <c r="C16" s="29" t="s">
        <v>27</v>
      </c>
      <c r="D16" s="77"/>
    </row>
    <row r="17" ht="17.25" customHeight="1" spans="1:4">
      <c r="A17" s="212"/>
      <c r="B17" s="77"/>
      <c r="C17" s="29" t="s">
        <v>28</v>
      </c>
      <c r="D17" s="77"/>
    </row>
    <row r="18" ht="17.25" customHeight="1" spans="1:4">
      <c r="A18" s="224"/>
      <c r="B18" s="77"/>
      <c r="C18" s="29" t="s">
        <v>29</v>
      </c>
      <c r="D18" s="77"/>
    </row>
    <row r="19" ht="17.25" customHeight="1" spans="1:4">
      <c r="A19" s="224"/>
      <c r="B19" s="77"/>
      <c r="C19" s="29" t="s">
        <v>30</v>
      </c>
      <c r="D19" s="77"/>
    </row>
    <row r="20" ht="17.25" customHeight="1" spans="1:4">
      <c r="A20" s="224"/>
      <c r="B20" s="77"/>
      <c r="C20" s="29" t="s">
        <v>31</v>
      </c>
      <c r="D20" s="77"/>
    </row>
    <row r="21" ht="17.25" customHeight="1" spans="1:4">
      <c r="A21" s="224"/>
      <c r="B21" s="77"/>
      <c r="C21" s="29" t="s">
        <v>32</v>
      </c>
      <c r="D21" s="77"/>
    </row>
    <row r="22" ht="17.25" customHeight="1" spans="1:4">
      <c r="A22" s="224"/>
      <c r="B22" s="77"/>
      <c r="C22" s="29" t="s">
        <v>33</v>
      </c>
      <c r="D22" s="77"/>
    </row>
    <row r="23" ht="17.25" customHeight="1" spans="1:4">
      <c r="A23" s="224"/>
      <c r="B23" s="77"/>
      <c r="C23" s="29" t="s">
        <v>34</v>
      </c>
      <c r="D23" s="77"/>
    </row>
    <row r="24" ht="17.25" customHeight="1" spans="1:4">
      <c r="A24" s="224"/>
      <c r="B24" s="77"/>
      <c r="C24" s="29" t="s">
        <v>35</v>
      </c>
      <c r="D24" s="77"/>
    </row>
    <row r="25" ht="17.25" customHeight="1" spans="1:4">
      <c r="A25" s="224"/>
      <c r="B25" s="77"/>
      <c r="C25" s="29" t="s">
        <v>36</v>
      </c>
      <c r="D25" s="77">
        <v>650256</v>
      </c>
    </row>
    <row r="26" ht="17.25" customHeight="1" spans="1:4">
      <c r="A26" s="224"/>
      <c r="B26" s="77"/>
      <c r="C26" s="29" t="s">
        <v>37</v>
      </c>
      <c r="D26" s="77"/>
    </row>
    <row r="27" ht="17.25" customHeight="1" spans="1:4">
      <c r="A27" s="224"/>
      <c r="B27" s="77"/>
      <c r="C27" s="212" t="s">
        <v>38</v>
      </c>
      <c r="D27" s="77"/>
    </row>
    <row r="28" ht="17.25" customHeight="1" spans="1:4">
      <c r="A28" s="224"/>
      <c r="B28" s="77"/>
      <c r="C28" s="29" t="s">
        <v>39</v>
      </c>
      <c r="D28" s="77"/>
    </row>
    <row r="29" ht="16.5" customHeight="1" spans="1:4">
      <c r="A29" s="224"/>
      <c r="B29" s="77"/>
      <c r="C29" s="29" t="s">
        <v>40</v>
      </c>
      <c r="D29" s="77"/>
    </row>
    <row r="30" ht="16.5" customHeight="1" spans="1:4">
      <c r="A30" s="224"/>
      <c r="B30" s="77"/>
      <c r="C30" s="212" t="s">
        <v>41</v>
      </c>
      <c r="D30" s="77"/>
    </row>
    <row r="31" ht="17.25" customHeight="1" spans="1:4">
      <c r="A31" s="224"/>
      <c r="B31" s="77"/>
      <c r="C31" s="212" t="s">
        <v>42</v>
      </c>
      <c r="D31" s="77"/>
    </row>
    <row r="32" ht="17.25" customHeight="1" spans="1:4">
      <c r="A32" s="224"/>
      <c r="B32" s="77"/>
      <c r="C32" s="29" t="s">
        <v>43</v>
      </c>
      <c r="D32" s="77"/>
    </row>
    <row r="33" ht="16.5" customHeight="1" spans="1:4">
      <c r="A33" s="224" t="s">
        <v>44</v>
      </c>
      <c r="B33" s="77">
        <f>B7+B11</f>
        <v>16115409.42</v>
      </c>
      <c r="C33" s="224" t="s">
        <v>45</v>
      </c>
      <c r="D33" s="77">
        <f>SUM(D7:D32)</f>
        <v>16115409.42</v>
      </c>
    </row>
    <row r="34" ht="16.5" customHeight="1" spans="1:4">
      <c r="A34" s="212" t="s">
        <v>46</v>
      </c>
      <c r="B34" s="77"/>
      <c r="C34" s="212" t="s">
        <v>47</v>
      </c>
      <c r="D34" s="77"/>
    </row>
    <row r="35" ht="16.5" customHeight="1" spans="1:4">
      <c r="A35" s="29" t="s">
        <v>48</v>
      </c>
      <c r="B35" s="77"/>
      <c r="C35" s="29" t="s">
        <v>48</v>
      </c>
      <c r="D35" s="77"/>
    </row>
    <row r="36" ht="16.5" customHeight="1" spans="1:4">
      <c r="A36" s="29" t="s">
        <v>49</v>
      </c>
      <c r="B36" s="77"/>
      <c r="C36" s="29" t="s">
        <v>50</v>
      </c>
      <c r="D36" s="77"/>
    </row>
    <row r="37" ht="16.5" customHeight="1" spans="1:4">
      <c r="A37" s="225" t="s">
        <v>51</v>
      </c>
      <c r="B37" s="77">
        <f>SUM(B33:B36)</f>
        <v>16115409.42</v>
      </c>
      <c r="C37" s="225" t="s">
        <v>52</v>
      </c>
      <c r="D37" s="77">
        <f>SUM(D33:D36)</f>
        <v>16115409.42</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23" sqref="C23"/>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32"/>
      <c r="B2" s="133"/>
      <c r="C2" s="132"/>
      <c r="D2" s="134"/>
      <c r="E2" s="134"/>
      <c r="F2" s="135" t="s">
        <v>571</v>
      </c>
    </row>
    <row r="3" ht="42" customHeight="1" spans="1:6">
      <c r="A3" s="136" t="str">
        <f>"2025"&amp;"年部门政府性基金预算支出预算表"</f>
        <v>2025年部门政府性基金预算支出预算表</v>
      </c>
      <c r="B3" s="136" t="s">
        <v>572</v>
      </c>
      <c r="C3" s="137"/>
      <c r="D3" s="138"/>
      <c r="E3" s="138"/>
      <c r="F3" s="138"/>
    </row>
    <row r="4" ht="13.5" customHeight="1" spans="1:6">
      <c r="A4" s="6" t="s">
        <v>1</v>
      </c>
      <c r="B4" s="6" t="s">
        <v>573</v>
      </c>
      <c r="C4" s="132"/>
      <c r="D4" s="134"/>
      <c r="E4" s="134"/>
      <c r="F4" s="135" t="s">
        <v>2</v>
      </c>
    </row>
    <row r="5" ht="19.5" customHeight="1" spans="1:6">
      <c r="A5" s="139" t="s">
        <v>210</v>
      </c>
      <c r="B5" s="140" t="s">
        <v>73</v>
      </c>
      <c r="C5" s="139" t="s">
        <v>74</v>
      </c>
      <c r="D5" s="12" t="s">
        <v>574</v>
      </c>
      <c r="E5" s="13"/>
      <c r="F5" s="14"/>
    </row>
    <row r="6" ht="18.75" customHeight="1" spans="1:6">
      <c r="A6" s="141"/>
      <c r="B6" s="142"/>
      <c r="C6" s="141"/>
      <c r="D6" s="17" t="s">
        <v>56</v>
      </c>
      <c r="E6" s="12" t="s">
        <v>76</v>
      </c>
      <c r="F6" s="17" t="s">
        <v>77</v>
      </c>
    </row>
    <row r="7" ht="18.75" customHeight="1" spans="1:6">
      <c r="A7" s="65">
        <v>1</v>
      </c>
      <c r="B7" s="143" t="s">
        <v>84</v>
      </c>
      <c r="C7" s="65">
        <v>3</v>
      </c>
      <c r="D7" s="144">
        <v>4</v>
      </c>
      <c r="E7" s="144">
        <v>5</v>
      </c>
      <c r="F7" s="144">
        <v>6</v>
      </c>
    </row>
    <row r="8" ht="21" customHeight="1" spans="1:6">
      <c r="A8" s="29"/>
      <c r="B8" s="29"/>
      <c r="C8" s="29"/>
      <c r="D8" s="77"/>
      <c r="E8" s="77"/>
      <c r="F8" s="77"/>
    </row>
    <row r="9" ht="21" customHeight="1" spans="1:6">
      <c r="A9" s="29"/>
      <c r="B9" s="29"/>
      <c r="C9" s="29"/>
      <c r="D9" s="77"/>
      <c r="E9" s="77"/>
      <c r="F9" s="77"/>
    </row>
    <row r="10" ht="18.75" customHeight="1" spans="1:6">
      <c r="A10" s="145" t="s">
        <v>199</v>
      </c>
      <c r="B10" s="145" t="s">
        <v>199</v>
      </c>
      <c r="C10" s="146" t="s">
        <v>199</v>
      </c>
      <c r="D10" s="77"/>
      <c r="E10" s="77"/>
      <c r="F10" s="77"/>
    </row>
    <row r="11" customHeight="1" spans="1:1">
      <c r="A11" t="s">
        <v>575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6"/>
  <sheetViews>
    <sheetView showZeros="0" topLeftCell="E1" workbookViewId="0">
      <pane ySplit="1" topLeftCell="A7" activePane="bottomLeft" state="frozen"/>
      <selection/>
      <selection pane="bottomLeft" activeCell="B17" sqref="B17"/>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8"/>
      <c r="B1" s="78"/>
      <c r="C1" s="78"/>
      <c r="D1" s="78"/>
      <c r="E1" s="78"/>
      <c r="F1" s="78"/>
      <c r="G1" s="78"/>
      <c r="H1" s="78"/>
      <c r="I1" s="78"/>
      <c r="J1" s="78"/>
      <c r="K1" s="78"/>
      <c r="L1" s="78"/>
      <c r="M1" s="78"/>
      <c r="N1" s="78"/>
      <c r="O1" s="78"/>
      <c r="P1" s="78"/>
      <c r="Q1" s="78"/>
      <c r="R1" s="78"/>
      <c r="S1" s="78"/>
    </row>
    <row r="2" ht="15.75" customHeight="1" spans="2:19">
      <c r="B2" s="80"/>
      <c r="C2" s="80"/>
      <c r="R2" s="129"/>
      <c r="S2" s="129" t="s">
        <v>576</v>
      </c>
    </row>
    <row r="3" ht="41.25" customHeight="1" spans="1:19">
      <c r="A3" s="81" t="str">
        <f>"2025"&amp;"年部门政府采购预算表"</f>
        <v>2025年部门政府采购预算表</v>
      </c>
      <c r="B3" s="82"/>
      <c r="C3" s="82"/>
      <c r="D3" s="118"/>
      <c r="E3" s="118"/>
      <c r="F3" s="118"/>
      <c r="G3" s="118"/>
      <c r="H3" s="118"/>
      <c r="I3" s="118"/>
      <c r="J3" s="118"/>
      <c r="K3" s="118"/>
      <c r="L3" s="118"/>
      <c r="M3" s="82"/>
      <c r="N3" s="118"/>
      <c r="O3" s="118"/>
      <c r="P3" s="82"/>
      <c r="Q3" s="118"/>
      <c r="R3" s="82"/>
      <c r="S3" s="82"/>
    </row>
    <row r="4" ht="18.75" customHeight="1" spans="1:19">
      <c r="A4" s="119" t="s">
        <v>1</v>
      </c>
      <c r="B4" s="85"/>
      <c r="C4" s="85"/>
      <c r="D4" s="120"/>
      <c r="E4" s="120"/>
      <c r="F4" s="120"/>
      <c r="G4" s="120"/>
      <c r="H4" s="120"/>
      <c r="I4" s="120"/>
      <c r="J4" s="120"/>
      <c r="K4" s="120"/>
      <c r="L4" s="120"/>
      <c r="R4" s="130"/>
      <c r="S4" s="131" t="s">
        <v>2</v>
      </c>
    </row>
    <row r="5" ht="15.75" customHeight="1" spans="1:19">
      <c r="A5" s="87" t="s">
        <v>209</v>
      </c>
      <c r="B5" s="88" t="s">
        <v>210</v>
      </c>
      <c r="C5" s="88" t="s">
        <v>577</v>
      </c>
      <c r="D5" s="89" t="s">
        <v>578</v>
      </c>
      <c r="E5" s="89" t="s">
        <v>579</v>
      </c>
      <c r="F5" s="89" t="s">
        <v>580</v>
      </c>
      <c r="G5" s="89" t="s">
        <v>581</v>
      </c>
      <c r="H5" s="89" t="s">
        <v>582</v>
      </c>
      <c r="I5" s="105" t="s">
        <v>217</v>
      </c>
      <c r="J5" s="105"/>
      <c r="K5" s="105"/>
      <c r="L5" s="105"/>
      <c r="M5" s="106"/>
      <c r="N5" s="105"/>
      <c r="O5" s="105"/>
      <c r="P5" s="114"/>
      <c r="Q5" s="105"/>
      <c r="R5" s="106"/>
      <c r="S5" s="115"/>
    </row>
    <row r="6" ht="17.25" customHeight="1" spans="1:19">
      <c r="A6" s="90"/>
      <c r="B6" s="91"/>
      <c r="C6" s="91"/>
      <c r="D6" s="92"/>
      <c r="E6" s="92"/>
      <c r="F6" s="92"/>
      <c r="G6" s="92"/>
      <c r="H6" s="92"/>
      <c r="I6" s="92" t="s">
        <v>56</v>
      </c>
      <c r="J6" s="92" t="s">
        <v>59</v>
      </c>
      <c r="K6" s="92" t="s">
        <v>583</v>
      </c>
      <c r="L6" s="92" t="s">
        <v>584</v>
      </c>
      <c r="M6" s="107" t="s">
        <v>585</v>
      </c>
      <c r="N6" s="108" t="s">
        <v>586</v>
      </c>
      <c r="O6" s="108"/>
      <c r="P6" s="116"/>
      <c r="Q6" s="108"/>
      <c r="R6" s="117"/>
      <c r="S6" s="94"/>
    </row>
    <row r="7" ht="54" customHeight="1" spans="1:19">
      <c r="A7" s="93"/>
      <c r="B7" s="94"/>
      <c r="C7" s="94"/>
      <c r="D7" s="95"/>
      <c r="E7" s="95"/>
      <c r="F7" s="95"/>
      <c r="G7" s="95"/>
      <c r="H7" s="95"/>
      <c r="I7" s="95"/>
      <c r="J7" s="95" t="s">
        <v>58</v>
      </c>
      <c r="K7" s="95"/>
      <c r="L7" s="95"/>
      <c r="M7" s="109"/>
      <c r="N7" s="95" t="s">
        <v>58</v>
      </c>
      <c r="O7" s="95" t="s">
        <v>65</v>
      </c>
      <c r="P7" s="94" t="s">
        <v>66</v>
      </c>
      <c r="Q7" s="95" t="s">
        <v>67</v>
      </c>
      <c r="R7" s="109" t="s">
        <v>68</v>
      </c>
      <c r="S7" s="94" t="s">
        <v>69</v>
      </c>
    </row>
    <row r="8" ht="18" customHeight="1" spans="1:19">
      <c r="A8" s="121">
        <v>1</v>
      </c>
      <c r="B8" s="121" t="s">
        <v>84</v>
      </c>
      <c r="C8" s="122">
        <v>3</v>
      </c>
      <c r="D8" s="122">
        <v>4</v>
      </c>
      <c r="E8" s="121">
        <v>5</v>
      </c>
      <c r="F8" s="121">
        <v>6</v>
      </c>
      <c r="G8" s="121">
        <v>7</v>
      </c>
      <c r="H8" s="121">
        <v>8</v>
      </c>
      <c r="I8" s="121">
        <v>9</v>
      </c>
      <c r="J8" s="121">
        <v>10</v>
      </c>
      <c r="K8" s="121">
        <v>11</v>
      </c>
      <c r="L8" s="121">
        <v>12</v>
      </c>
      <c r="M8" s="121">
        <v>13</v>
      </c>
      <c r="N8" s="121">
        <v>14</v>
      </c>
      <c r="O8" s="121">
        <v>15</v>
      </c>
      <c r="P8" s="121">
        <v>16</v>
      </c>
      <c r="Q8" s="121">
        <v>17</v>
      </c>
      <c r="R8" s="121">
        <v>18</v>
      </c>
      <c r="S8" s="121">
        <v>19</v>
      </c>
    </row>
    <row r="9" ht="24" customHeight="1" spans="1:19">
      <c r="A9" s="123" t="s">
        <v>227</v>
      </c>
      <c r="B9" s="124" t="s">
        <v>71</v>
      </c>
      <c r="C9" s="124" t="s">
        <v>269</v>
      </c>
      <c r="D9" s="123" t="s">
        <v>587</v>
      </c>
      <c r="E9" s="123" t="s">
        <v>588</v>
      </c>
      <c r="F9" s="123" t="s">
        <v>589</v>
      </c>
      <c r="G9" s="125">
        <v>1</v>
      </c>
      <c r="H9" s="126">
        <f>I9</f>
        <v>50000</v>
      </c>
      <c r="I9" s="126">
        <f>J9+N9</f>
        <v>50000</v>
      </c>
      <c r="J9" s="126">
        <v>50000</v>
      </c>
      <c r="K9" s="126"/>
      <c r="L9" s="126"/>
      <c r="M9" s="126"/>
      <c r="N9" s="126">
        <f>O9</f>
        <v>0</v>
      </c>
      <c r="O9" s="126"/>
      <c r="P9" s="126"/>
      <c r="Q9" s="126"/>
      <c r="R9" s="126"/>
      <c r="S9" s="126"/>
    </row>
    <row r="10" ht="24" customHeight="1" spans="1:19">
      <c r="A10" s="123" t="s">
        <v>227</v>
      </c>
      <c r="B10" s="124" t="s">
        <v>71</v>
      </c>
      <c r="C10" s="124" t="s">
        <v>282</v>
      </c>
      <c r="D10" s="123" t="s">
        <v>590</v>
      </c>
      <c r="E10" s="123" t="s">
        <v>591</v>
      </c>
      <c r="F10" s="123" t="s">
        <v>589</v>
      </c>
      <c r="G10" s="125">
        <v>1</v>
      </c>
      <c r="H10" s="126">
        <f t="shared" ref="H10:H26" si="0">I10</f>
        <v>15000</v>
      </c>
      <c r="I10" s="126">
        <f t="shared" ref="I10:I25" si="1">J10+N10</f>
        <v>15000</v>
      </c>
      <c r="J10" s="126">
        <v>15000</v>
      </c>
      <c r="K10" s="126"/>
      <c r="L10" s="126"/>
      <c r="M10" s="126"/>
      <c r="N10" s="126">
        <f t="shared" ref="N10:N25" si="2">O10</f>
        <v>0</v>
      </c>
      <c r="O10" s="126"/>
      <c r="P10" s="126"/>
      <c r="Q10" s="126"/>
      <c r="R10" s="126"/>
      <c r="S10" s="126"/>
    </row>
    <row r="11" ht="24" customHeight="1" spans="1:19">
      <c r="A11" s="123" t="s">
        <v>227</v>
      </c>
      <c r="B11" s="124" t="s">
        <v>71</v>
      </c>
      <c r="C11" s="124" t="s">
        <v>289</v>
      </c>
      <c r="D11" s="123" t="s">
        <v>587</v>
      </c>
      <c r="E11" s="123" t="s">
        <v>588</v>
      </c>
      <c r="F11" s="123" t="s">
        <v>589</v>
      </c>
      <c r="G11" s="125">
        <v>1</v>
      </c>
      <c r="H11" s="126">
        <f t="shared" si="0"/>
        <v>20000</v>
      </c>
      <c r="I11" s="126">
        <f t="shared" si="1"/>
        <v>20000</v>
      </c>
      <c r="J11" s="126">
        <v>20000</v>
      </c>
      <c r="K11" s="126"/>
      <c r="L11" s="126"/>
      <c r="M11" s="126"/>
      <c r="N11" s="126">
        <f t="shared" si="2"/>
        <v>0</v>
      </c>
      <c r="O11" s="126"/>
      <c r="P11" s="126"/>
      <c r="Q11" s="126"/>
      <c r="R11" s="126"/>
      <c r="S11" s="126"/>
    </row>
    <row r="12" ht="24" customHeight="1" spans="1:19">
      <c r="A12" s="123" t="s">
        <v>227</v>
      </c>
      <c r="B12" s="124" t="s">
        <v>71</v>
      </c>
      <c r="C12" s="124" t="s">
        <v>291</v>
      </c>
      <c r="D12" s="123" t="s">
        <v>587</v>
      </c>
      <c r="E12" s="123" t="s">
        <v>588</v>
      </c>
      <c r="F12" s="123" t="s">
        <v>589</v>
      </c>
      <c r="G12" s="125">
        <v>1</v>
      </c>
      <c r="H12" s="126">
        <f t="shared" si="0"/>
        <v>15000</v>
      </c>
      <c r="I12" s="126">
        <f t="shared" si="1"/>
        <v>15000</v>
      </c>
      <c r="J12" s="126">
        <v>15000</v>
      </c>
      <c r="K12" s="126"/>
      <c r="L12" s="126"/>
      <c r="M12" s="126"/>
      <c r="N12" s="126">
        <f t="shared" si="2"/>
        <v>0</v>
      </c>
      <c r="O12" s="126"/>
      <c r="P12" s="126"/>
      <c r="Q12" s="126"/>
      <c r="R12" s="126"/>
      <c r="S12" s="126"/>
    </row>
    <row r="13" ht="24" customHeight="1" spans="1:19">
      <c r="A13" s="123" t="s">
        <v>227</v>
      </c>
      <c r="B13" s="124" t="s">
        <v>71</v>
      </c>
      <c r="C13" s="124" t="s">
        <v>294</v>
      </c>
      <c r="D13" s="123" t="s">
        <v>590</v>
      </c>
      <c r="E13" s="123" t="s">
        <v>590</v>
      </c>
      <c r="F13" s="123" t="s">
        <v>589</v>
      </c>
      <c r="G13" s="125">
        <v>1</v>
      </c>
      <c r="H13" s="126">
        <f t="shared" si="0"/>
        <v>9000</v>
      </c>
      <c r="I13" s="126">
        <f t="shared" si="1"/>
        <v>9000</v>
      </c>
      <c r="J13" s="126"/>
      <c r="K13" s="126"/>
      <c r="L13" s="126"/>
      <c r="M13" s="126"/>
      <c r="N13" s="126">
        <f t="shared" si="2"/>
        <v>9000</v>
      </c>
      <c r="O13" s="126">
        <v>9000</v>
      </c>
      <c r="P13" s="126"/>
      <c r="Q13" s="126"/>
      <c r="R13" s="126"/>
      <c r="S13" s="126"/>
    </row>
    <row r="14" ht="24" customHeight="1" spans="1:19">
      <c r="A14" s="123" t="s">
        <v>227</v>
      </c>
      <c r="B14" s="124" t="s">
        <v>71</v>
      </c>
      <c r="C14" s="124" t="s">
        <v>294</v>
      </c>
      <c r="D14" s="123" t="s">
        <v>587</v>
      </c>
      <c r="E14" s="123" t="s">
        <v>588</v>
      </c>
      <c r="F14" s="123" t="s">
        <v>589</v>
      </c>
      <c r="G14" s="125">
        <v>1</v>
      </c>
      <c r="H14" s="126">
        <f t="shared" si="0"/>
        <v>29500</v>
      </c>
      <c r="I14" s="126">
        <f t="shared" si="1"/>
        <v>29500</v>
      </c>
      <c r="J14" s="126"/>
      <c r="K14" s="126"/>
      <c r="L14" s="126"/>
      <c r="M14" s="126"/>
      <c r="N14" s="126">
        <f t="shared" si="2"/>
        <v>29500</v>
      </c>
      <c r="O14" s="126">
        <v>29500</v>
      </c>
      <c r="P14" s="126"/>
      <c r="Q14" s="126"/>
      <c r="R14" s="126"/>
      <c r="S14" s="126"/>
    </row>
    <row r="15" ht="24" customHeight="1" spans="1:19">
      <c r="A15" s="123" t="s">
        <v>227</v>
      </c>
      <c r="B15" s="124" t="s">
        <v>71</v>
      </c>
      <c r="C15" s="124" t="s">
        <v>294</v>
      </c>
      <c r="D15" s="123" t="s">
        <v>592</v>
      </c>
      <c r="E15" s="123" t="s">
        <v>593</v>
      </c>
      <c r="F15" s="123" t="s">
        <v>375</v>
      </c>
      <c r="G15" s="125">
        <v>1</v>
      </c>
      <c r="H15" s="126">
        <f t="shared" si="0"/>
        <v>22500</v>
      </c>
      <c r="I15" s="126">
        <f t="shared" si="1"/>
        <v>22500</v>
      </c>
      <c r="J15" s="126"/>
      <c r="K15" s="126"/>
      <c r="L15" s="126"/>
      <c r="M15" s="126"/>
      <c r="N15" s="126">
        <f t="shared" si="2"/>
        <v>22500</v>
      </c>
      <c r="O15" s="126">
        <v>22500</v>
      </c>
      <c r="P15" s="126"/>
      <c r="Q15" s="126"/>
      <c r="R15" s="126"/>
      <c r="S15" s="126"/>
    </row>
    <row r="16" ht="24" customHeight="1" spans="1:19">
      <c r="A16" s="123" t="s">
        <v>227</v>
      </c>
      <c r="B16" s="124" t="s">
        <v>71</v>
      </c>
      <c r="C16" s="124" t="s">
        <v>294</v>
      </c>
      <c r="D16" s="123" t="s">
        <v>592</v>
      </c>
      <c r="E16" s="123" t="s">
        <v>594</v>
      </c>
      <c r="F16" s="123" t="s">
        <v>375</v>
      </c>
      <c r="G16" s="125">
        <v>1</v>
      </c>
      <c r="H16" s="126">
        <f t="shared" si="0"/>
        <v>21000</v>
      </c>
      <c r="I16" s="126">
        <f t="shared" si="1"/>
        <v>21000</v>
      </c>
      <c r="J16" s="126"/>
      <c r="K16" s="126"/>
      <c r="L16" s="126"/>
      <c r="M16" s="126"/>
      <c r="N16" s="126">
        <f t="shared" si="2"/>
        <v>21000</v>
      </c>
      <c r="O16" s="126">
        <v>21000</v>
      </c>
      <c r="P16" s="126"/>
      <c r="Q16" s="126"/>
      <c r="R16" s="126"/>
      <c r="S16" s="126"/>
    </row>
    <row r="17" ht="24" customHeight="1" spans="1:19">
      <c r="A17" s="123" t="s">
        <v>227</v>
      </c>
      <c r="B17" s="124" t="s">
        <v>71</v>
      </c>
      <c r="C17" s="124" t="s">
        <v>294</v>
      </c>
      <c r="D17" s="123" t="s">
        <v>592</v>
      </c>
      <c r="E17" s="123" t="s">
        <v>595</v>
      </c>
      <c r="F17" s="123" t="s">
        <v>375</v>
      </c>
      <c r="G17" s="125">
        <v>1</v>
      </c>
      <c r="H17" s="126">
        <f t="shared" si="0"/>
        <v>205200</v>
      </c>
      <c r="I17" s="126">
        <f t="shared" si="1"/>
        <v>205200</v>
      </c>
      <c r="J17" s="126"/>
      <c r="K17" s="126"/>
      <c r="L17" s="126"/>
      <c r="M17" s="126"/>
      <c r="N17" s="126">
        <f t="shared" si="2"/>
        <v>205200</v>
      </c>
      <c r="O17" s="126">
        <v>205200</v>
      </c>
      <c r="P17" s="126"/>
      <c r="Q17" s="126"/>
      <c r="R17" s="126"/>
      <c r="S17" s="126"/>
    </row>
    <row r="18" ht="24" customHeight="1" spans="1:19">
      <c r="A18" s="123" t="s">
        <v>227</v>
      </c>
      <c r="B18" s="124" t="s">
        <v>71</v>
      </c>
      <c r="C18" s="124" t="s">
        <v>315</v>
      </c>
      <c r="D18" s="123" t="s">
        <v>596</v>
      </c>
      <c r="E18" s="123" t="s">
        <v>597</v>
      </c>
      <c r="F18" s="123" t="s">
        <v>375</v>
      </c>
      <c r="G18" s="125">
        <v>1</v>
      </c>
      <c r="H18" s="126">
        <f t="shared" si="0"/>
        <v>4500</v>
      </c>
      <c r="I18" s="126">
        <f t="shared" si="1"/>
        <v>4500</v>
      </c>
      <c r="J18" s="126"/>
      <c r="K18" s="126"/>
      <c r="L18" s="126"/>
      <c r="M18" s="126"/>
      <c r="N18" s="126">
        <f t="shared" si="2"/>
        <v>4500</v>
      </c>
      <c r="O18" s="126">
        <v>4500</v>
      </c>
      <c r="P18" s="126"/>
      <c r="Q18" s="126"/>
      <c r="R18" s="126"/>
      <c r="S18" s="126"/>
    </row>
    <row r="19" ht="24" customHeight="1" spans="1:19">
      <c r="A19" s="123" t="s">
        <v>227</v>
      </c>
      <c r="B19" s="124" t="s">
        <v>71</v>
      </c>
      <c r="C19" s="124" t="s">
        <v>315</v>
      </c>
      <c r="D19" s="123" t="s">
        <v>598</v>
      </c>
      <c r="E19" s="123" t="s">
        <v>599</v>
      </c>
      <c r="F19" s="123" t="s">
        <v>600</v>
      </c>
      <c r="G19" s="125">
        <v>2</v>
      </c>
      <c r="H19" s="126">
        <f t="shared" si="0"/>
        <v>6000</v>
      </c>
      <c r="I19" s="126">
        <f t="shared" si="1"/>
        <v>6000</v>
      </c>
      <c r="J19" s="126"/>
      <c r="K19" s="126"/>
      <c r="L19" s="126"/>
      <c r="M19" s="126"/>
      <c r="N19" s="126">
        <f t="shared" si="2"/>
        <v>6000</v>
      </c>
      <c r="O19" s="126">
        <v>6000</v>
      </c>
      <c r="P19" s="126"/>
      <c r="Q19" s="126"/>
      <c r="R19" s="126"/>
      <c r="S19" s="126"/>
    </row>
    <row r="20" ht="24" customHeight="1" spans="1:19">
      <c r="A20" s="123" t="s">
        <v>227</v>
      </c>
      <c r="B20" s="124" t="s">
        <v>71</v>
      </c>
      <c r="C20" s="124" t="s">
        <v>315</v>
      </c>
      <c r="D20" s="123" t="s">
        <v>601</v>
      </c>
      <c r="E20" s="123" t="s">
        <v>602</v>
      </c>
      <c r="F20" s="123" t="s">
        <v>600</v>
      </c>
      <c r="G20" s="125">
        <v>2</v>
      </c>
      <c r="H20" s="126">
        <f t="shared" si="0"/>
        <v>6000</v>
      </c>
      <c r="I20" s="126">
        <f t="shared" si="1"/>
        <v>6000</v>
      </c>
      <c r="J20" s="126"/>
      <c r="K20" s="126"/>
      <c r="L20" s="126"/>
      <c r="M20" s="126"/>
      <c r="N20" s="126">
        <f t="shared" si="2"/>
        <v>6000</v>
      </c>
      <c r="O20" s="126">
        <v>6000</v>
      </c>
      <c r="P20" s="126"/>
      <c r="Q20" s="126"/>
      <c r="R20" s="126"/>
      <c r="S20" s="126"/>
    </row>
    <row r="21" ht="24" customHeight="1" spans="1:19">
      <c r="A21" s="123" t="s">
        <v>227</v>
      </c>
      <c r="B21" s="124" t="s">
        <v>71</v>
      </c>
      <c r="C21" s="124" t="s">
        <v>323</v>
      </c>
      <c r="D21" s="123" t="s">
        <v>603</v>
      </c>
      <c r="E21" s="123" t="s">
        <v>603</v>
      </c>
      <c r="F21" s="123" t="s">
        <v>589</v>
      </c>
      <c r="G21" s="125">
        <v>1</v>
      </c>
      <c r="H21" s="126">
        <f t="shared" si="0"/>
        <v>300</v>
      </c>
      <c r="I21" s="126">
        <f t="shared" si="1"/>
        <v>300</v>
      </c>
      <c r="J21" s="126"/>
      <c r="K21" s="126"/>
      <c r="L21" s="126"/>
      <c r="M21" s="126"/>
      <c r="N21" s="126">
        <f t="shared" si="2"/>
        <v>300</v>
      </c>
      <c r="O21" s="126">
        <v>300</v>
      </c>
      <c r="P21" s="126"/>
      <c r="Q21" s="126"/>
      <c r="R21" s="126"/>
      <c r="S21" s="126"/>
    </row>
    <row r="22" ht="24" customHeight="1" spans="1:19">
      <c r="A22" s="123" t="s">
        <v>227</v>
      </c>
      <c r="B22" s="124" t="s">
        <v>71</v>
      </c>
      <c r="C22" s="124" t="s">
        <v>323</v>
      </c>
      <c r="D22" s="123" t="s">
        <v>604</v>
      </c>
      <c r="E22" s="123" t="s">
        <v>604</v>
      </c>
      <c r="F22" s="123" t="s">
        <v>589</v>
      </c>
      <c r="G22" s="125">
        <v>1</v>
      </c>
      <c r="H22" s="126">
        <f t="shared" si="0"/>
        <v>2700</v>
      </c>
      <c r="I22" s="126">
        <f t="shared" si="1"/>
        <v>2700</v>
      </c>
      <c r="J22" s="126"/>
      <c r="K22" s="126"/>
      <c r="L22" s="126"/>
      <c r="M22" s="126"/>
      <c r="N22" s="126">
        <f t="shared" si="2"/>
        <v>2700</v>
      </c>
      <c r="O22" s="126">
        <v>2700</v>
      </c>
      <c r="P22" s="126"/>
      <c r="Q22" s="126"/>
      <c r="R22" s="126"/>
      <c r="S22" s="126"/>
    </row>
    <row r="23" ht="24" customHeight="1" spans="1:19">
      <c r="A23" s="123" t="s">
        <v>227</v>
      </c>
      <c r="B23" s="124" t="s">
        <v>71</v>
      </c>
      <c r="C23" s="124" t="s">
        <v>323</v>
      </c>
      <c r="D23" s="123" t="s">
        <v>605</v>
      </c>
      <c r="E23" s="123" t="s">
        <v>605</v>
      </c>
      <c r="F23" s="123" t="s">
        <v>606</v>
      </c>
      <c r="G23" s="125">
        <v>1</v>
      </c>
      <c r="H23" s="126">
        <f t="shared" si="0"/>
        <v>220000</v>
      </c>
      <c r="I23" s="126">
        <f t="shared" si="1"/>
        <v>220000</v>
      </c>
      <c r="J23" s="126"/>
      <c r="K23" s="126"/>
      <c r="L23" s="126"/>
      <c r="M23" s="126"/>
      <c r="N23" s="126">
        <f t="shared" si="2"/>
        <v>220000</v>
      </c>
      <c r="O23" s="126">
        <v>220000</v>
      </c>
      <c r="P23" s="126"/>
      <c r="Q23" s="126"/>
      <c r="R23" s="126"/>
      <c r="S23" s="126"/>
    </row>
    <row r="24" ht="24" customHeight="1" spans="1:19">
      <c r="A24" s="123" t="s">
        <v>227</v>
      </c>
      <c r="B24" s="124" t="s">
        <v>71</v>
      </c>
      <c r="C24" s="124" t="s">
        <v>323</v>
      </c>
      <c r="D24" s="123" t="s">
        <v>607</v>
      </c>
      <c r="E24" s="123" t="s">
        <v>608</v>
      </c>
      <c r="F24" s="123" t="s">
        <v>589</v>
      </c>
      <c r="G24" s="125">
        <v>1</v>
      </c>
      <c r="H24" s="126">
        <f t="shared" si="0"/>
        <v>10500</v>
      </c>
      <c r="I24" s="126">
        <f t="shared" si="1"/>
        <v>10500</v>
      </c>
      <c r="J24" s="126"/>
      <c r="K24" s="126"/>
      <c r="L24" s="126"/>
      <c r="M24" s="126"/>
      <c r="N24" s="126">
        <f t="shared" si="2"/>
        <v>10500</v>
      </c>
      <c r="O24" s="126">
        <v>10500</v>
      </c>
      <c r="P24" s="126"/>
      <c r="Q24" s="126"/>
      <c r="R24" s="126"/>
      <c r="S24" s="126"/>
    </row>
    <row r="25" ht="24" customHeight="1" spans="1:19">
      <c r="A25" s="123" t="s">
        <v>227</v>
      </c>
      <c r="B25" s="124" t="s">
        <v>71</v>
      </c>
      <c r="C25" s="124" t="s">
        <v>323</v>
      </c>
      <c r="D25" s="123" t="s">
        <v>609</v>
      </c>
      <c r="E25" s="123" t="s">
        <v>609</v>
      </c>
      <c r="F25" s="123" t="s">
        <v>589</v>
      </c>
      <c r="G25" s="125">
        <v>1</v>
      </c>
      <c r="H25" s="126">
        <f t="shared" si="0"/>
        <v>3000</v>
      </c>
      <c r="I25" s="126">
        <f t="shared" si="1"/>
        <v>3000</v>
      </c>
      <c r="J25" s="126"/>
      <c r="K25" s="126"/>
      <c r="L25" s="126"/>
      <c r="M25" s="126"/>
      <c r="N25" s="126">
        <f t="shared" si="2"/>
        <v>3000</v>
      </c>
      <c r="O25" s="126">
        <v>3000</v>
      </c>
      <c r="P25" s="126"/>
      <c r="Q25" s="126"/>
      <c r="R25" s="126"/>
      <c r="S25" s="126"/>
    </row>
    <row r="26" ht="21" customHeight="1" spans="1:19">
      <c r="A26" s="100" t="s">
        <v>199</v>
      </c>
      <c r="B26" s="101"/>
      <c r="C26" s="101"/>
      <c r="D26" s="102"/>
      <c r="E26" s="102"/>
      <c r="F26" s="102"/>
      <c r="G26" s="127"/>
      <c r="H26" s="128">
        <f>SUM(H9:H25)</f>
        <v>640200</v>
      </c>
      <c r="I26" s="128">
        <f>SUM(I9:I25)</f>
        <v>640200</v>
      </c>
      <c r="J26" s="128">
        <f t="shared" ref="J26:S26" si="3">SUM(J9:J25)</f>
        <v>100000</v>
      </c>
      <c r="K26" s="128">
        <f t="shared" si="3"/>
        <v>0</v>
      </c>
      <c r="L26" s="128">
        <f t="shared" si="3"/>
        <v>0</v>
      </c>
      <c r="M26" s="128">
        <f t="shared" si="3"/>
        <v>0</v>
      </c>
      <c r="N26" s="128">
        <f t="shared" si="3"/>
        <v>540200</v>
      </c>
      <c r="O26" s="128">
        <f t="shared" si="3"/>
        <v>540200</v>
      </c>
      <c r="P26" s="128">
        <f t="shared" si="3"/>
        <v>0</v>
      </c>
      <c r="Q26" s="128">
        <f t="shared" si="3"/>
        <v>0</v>
      </c>
      <c r="R26" s="128">
        <f t="shared" si="3"/>
        <v>0</v>
      </c>
      <c r="S26" s="128">
        <f t="shared" si="3"/>
        <v>0</v>
      </c>
    </row>
  </sheetData>
  <mergeCells count="18">
    <mergeCell ref="A3:S3"/>
    <mergeCell ref="A4:H4"/>
    <mergeCell ref="I5:S5"/>
    <mergeCell ref="N6:S6"/>
    <mergeCell ref="A26:G2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2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8"/>
      <c r="B1" s="78"/>
      <c r="C1" s="78"/>
      <c r="D1" s="78"/>
      <c r="E1" s="78"/>
      <c r="F1" s="78"/>
      <c r="G1" s="78"/>
      <c r="H1" s="78"/>
      <c r="I1" s="78"/>
      <c r="J1" s="78"/>
      <c r="K1" s="78"/>
      <c r="L1" s="78"/>
      <c r="M1" s="78"/>
      <c r="N1" s="78"/>
      <c r="O1" s="78"/>
      <c r="P1" s="78"/>
      <c r="Q1" s="78"/>
      <c r="R1" s="78"/>
      <c r="S1" s="78"/>
      <c r="T1" s="78"/>
    </row>
    <row r="2" ht="16.5" customHeight="1" spans="1:20">
      <c r="A2" s="79"/>
      <c r="B2" s="80"/>
      <c r="C2" s="80"/>
      <c r="D2" s="80"/>
      <c r="E2" s="80"/>
      <c r="F2" s="80"/>
      <c r="G2" s="80"/>
      <c r="H2" s="79"/>
      <c r="I2" s="79"/>
      <c r="J2" s="79"/>
      <c r="K2" s="79"/>
      <c r="L2" s="79"/>
      <c r="M2" s="79"/>
      <c r="N2" s="103"/>
      <c r="O2" s="79"/>
      <c r="P2" s="79"/>
      <c r="Q2" s="80"/>
      <c r="R2" s="79"/>
      <c r="S2" s="112"/>
      <c r="T2" s="112" t="s">
        <v>610</v>
      </c>
    </row>
    <row r="3" ht="41.25" customHeight="1" spans="1:20">
      <c r="A3" s="81" t="str">
        <f>"2025"&amp;"年部门政府购买服务预算表"</f>
        <v>2025年部门政府购买服务预算表</v>
      </c>
      <c r="B3" s="82"/>
      <c r="C3" s="82"/>
      <c r="D3" s="82"/>
      <c r="E3" s="82"/>
      <c r="F3" s="82"/>
      <c r="G3" s="82"/>
      <c r="H3" s="83"/>
      <c r="I3" s="83"/>
      <c r="J3" s="83"/>
      <c r="K3" s="83"/>
      <c r="L3" s="83"/>
      <c r="M3" s="83"/>
      <c r="N3" s="104"/>
      <c r="O3" s="83"/>
      <c r="P3" s="83"/>
      <c r="Q3" s="82"/>
      <c r="R3" s="83"/>
      <c r="S3" s="104"/>
      <c r="T3" s="82"/>
    </row>
    <row r="4" ht="22.5" customHeight="1" spans="1:20">
      <c r="A4" s="84" t="s">
        <v>1</v>
      </c>
      <c r="B4" s="85"/>
      <c r="C4" s="85"/>
      <c r="D4" s="85"/>
      <c r="E4" s="85"/>
      <c r="F4" s="85"/>
      <c r="G4" s="85"/>
      <c r="H4" s="86"/>
      <c r="I4" s="86"/>
      <c r="J4" s="86"/>
      <c r="K4" s="86"/>
      <c r="L4" s="86"/>
      <c r="M4" s="86"/>
      <c r="N4" s="103"/>
      <c r="O4" s="79"/>
      <c r="P4" s="79"/>
      <c r="Q4" s="80"/>
      <c r="R4" s="79"/>
      <c r="S4" s="113"/>
      <c r="T4" s="112" t="s">
        <v>2</v>
      </c>
    </row>
    <row r="5" ht="24" customHeight="1" spans="1:20">
      <c r="A5" s="87" t="s">
        <v>209</v>
      </c>
      <c r="B5" s="88" t="s">
        <v>210</v>
      </c>
      <c r="C5" s="88" t="s">
        <v>577</v>
      </c>
      <c r="D5" s="88" t="s">
        <v>611</v>
      </c>
      <c r="E5" s="88" t="s">
        <v>612</v>
      </c>
      <c r="F5" s="88" t="s">
        <v>613</v>
      </c>
      <c r="G5" s="88" t="s">
        <v>614</v>
      </c>
      <c r="H5" s="89" t="s">
        <v>615</v>
      </c>
      <c r="I5" s="89" t="s">
        <v>616</v>
      </c>
      <c r="J5" s="105" t="s">
        <v>217</v>
      </c>
      <c r="K5" s="105"/>
      <c r="L5" s="105"/>
      <c r="M5" s="105"/>
      <c r="N5" s="106"/>
      <c r="O5" s="105"/>
      <c r="P5" s="105"/>
      <c r="Q5" s="114"/>
      <c r="R5" s="105"/>
      <c r="S5" s="106"/>
      <c r="T5" s="115"/>
    </row>
    <row r="6" ht="24" customHeight="1" spans="1:20">
      <c r="A6" s="90"/>
      <c r="B6" s="91"/>
      <c r="C6" s="91"/>
      <c r="D6" s="91"/>
      <c r="E6" s="91"/>
      <c r="F6" s="91"/>
      <c r="G6" s="91"/>
      <c r="H6" s="92"/>
      <c r="I6" s="92"/>
      <c r="J6" s="92" t="s">
        <v>56</v>
      </c>
      <c r="K6" s="92" t="s">
        <v>59</v>
      </c>
      <c r="L6" s="92" t="s">
        <v>583</v>
      </c>
      <c r="M6" s="92" t="s">
        <v>584</v>
      </c>
      <c r="N6" s="107" t="s">
        <v>585</v>
      </c>
      <c r="O6" s="108" t="s">
        <v>586</v>
      </c>
      <c r="P6" s="108"/>
      <c r="Q6" s="116"/>
      <c r="R6" s="108"/>
      <c r="S6" s="117"/>
      <c r="T6" s="94"/>
    </row>
    <row r="7" ht="54" customHeight="1" spans="1:20">
      <c r="A7" s="93"/>
      <c r="B7" s="94"/>
      <c r="C7" s="94"/>
      <c r="D7" s="94"/>
      <c r="E7" s="94"/>
      <c r="F7" s="94"/>
      <c r="G7" s="94"/>
      <c r="H7" s="95"/>
      <c r="I7" s="95"/>
      <c r="J7" s="95"/>
      <c r="K7" s="95" t="s">
        <v>58</v>
      </c>
      <c r="L7" s="95"/>
      <c r="M7" s="95"/>
      <c r="N7" s="109"/>
      <c r="O7" s="95" t="s">
        <v>58</v>
      </c>
      <c r="P7" s="95" t="s">
        <v>65</v>
      </c>
      <c r="Q7" s="94" t="s">
        <v>66</v>
      </c>
      <c r="R7" s="95" t="s">
        <v>67</v>
      </c>
      <c r="S7" s="109" t="s">
        <v>68</v>
      </c>
      <c r="T7" s="94" t="s">
        <v>69</v>
      </c>
    </row>
    <row r="8" ht="17.25" customHeight="1" spans="1:20">
      <c r="A8" s="96">
        <v>1</v>
      </c>
      <c r="B8" s="94">
        <v>2</v>
      </c>
      <c r="C8" s="96">
        <v>3</v>
      </c>
      <c r="D8" s="96">
        <v>4</v>
      </c>
      <c r="E8" s="94">
        <v>5</v>
      </c>
      <c r="F8" s="96">
        <v>6</v>
      </c>
      <c r="G8" s="96">
        <v>7</v>
      </c>
      <c r="H8" s="94">
        <v>8</v>
      </c>
      <c r="I8" s="96">
        <v>9</v>
      </c>
      <c r="J8" s="96">
        <v>10</v>
      </c>
      <c r="K8" s="94">
        <v>11</v>
      </c>
      <c r="L8" s="96">
        <v>12</v>
      </c>
      <c r="M8" s="96">
        <v>13</v>
      </c>
      <c r="N8" s="94">
        <v>14</v>
      </c>
      <c r="O8" s="96">
        <v>15</v>
      </c>
      <c r="P8" s="96">
        <v>16</v>
      </c>
      <c r="Q8" s="94">
        <v>17</v>
      </c>
      <c r="R8" s="96">
        <v>18</v>
      </c>
      <c r="S8" s="96">
        <v>19</v>
      </c>
      <c r="T8" s="96">
        <v>20</v>
      </c>
    </row>
    <row r="9" ht="21" customHeight="1" spans="1:20">
      <c r="A9" s="97"/>
      <c r="B9" s="98"/>
      <c r="C9" s="98"/>
      <c r="D9" s="98"/>
      <c r="E9" s="98"/>
      <c r="F9" s="98"/>
      <c r="G9" s="98"/>
      <c r="H9" s="99"/>
      <c r="I9" s="99"/>
      <c r="J9" s="110"/>
      <c r="K9" s="110"/>
      <c r="L9" s="110"/>
      <c r="M9" s="110"/>
      <c r="N9" s="110"/>
      <c r="O9" s="110"/>
      <c r="P9" s="110"/>
      <c r="Q9" s="110"/>
      <c r="R9" s="110"/>
      <c r="S9" s="110"/>
      <c r="T9" s="110"/>
    </row>
    <row r="10" ht="21" customHeight="1" spans="1:20">
      <c r="A10" s="100" t="s">
        <v>199</v>
      </c>
      <c r="B10" s="101"/>
      <c r="C10" s="101"/>
      <c r="D10" s="101"/>
      <c r="E10" s="101"/>
      <c r="F10" s="101"/>
      <c r="G10" s="101"/>
      <c r="H10" s="102"/>
      <c r="I10" s="111"/>
      <c r="J10" s="110"/>
      <c r="K10" s="110"/>
      <c r="L10" s="110"/>
      <c r="M10" s="110"/>
      <c r="N10" s="110"/>
      <c r="O10" s="110"/>
      <c r="P10" s="110"/>
      <c r="Q10" s="110"/>
      <c r="R10" s="110"/>
      <c r="S10" s="110"/>
      <c r="T10" s="110"/>
    </row>
    <row r="11" customHeight="1" spans="1:1">
      <c r="A11" t="s">
        <v>617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8" sqref="E8"/>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8"/>
      <c r="E2" s="4" t="s">
        <v>618</v>
      </c>
    </row>
    <row r="3" ht="41.25" customHeight="1" spans="1:5">
      <c r="A3" s="69" t="str">
        <f>"2025"&amp;"年对下转移支付预算表"</f>
        <v>2025年对下转移支付预算表</v>
      </c>
      <c r="B3" s="5"/>
      <c r="C3" s="5"/>
      <c r="D3" s="5"/>
      <c r="E3" s="63"/>
    </row>
    <row r="4" ht="18" customHeight="1" spans="1:5">
      <c r="A4" s="70" t="s">
        <v>1</v>
      </c>
      <c r="B4" s="71"/>
      <c r="C4" s="71"/>
      <c r="D4" s="72"/>
      <c r="E4" s="9" t="s">
        <v>2</v>
      </c>
    </row>
    <row r="5" ht="19.5" customHeight="1" spans="1:5">
      <c r="A5" s="17" t="s">
        <v>619</v>
      </c>
      <c r="B5" s="12" t="s">
        <v>217</v>
      </c>
      <c r="C5" s="13"/>
      <c r="D5" s="13"/>
      <c r="E5" s="73" t="s">
        <v>620</v>
      </c>
    </row>
    <row r="6" ht="40.5" customHeight="1" spans="1:5">
      <c r="A6" s="20"/>
      <c r="B6" s="27" t="s">
        <v>56</v>
      </c>
      <c r="C6" s="11" t="s">
        <v>59</v>
      </c>
      <c r="D6" s="74" t="s">
        <v>583</v>
      </c>
      <c r="E6" s="73"/>
    </row>
    <row r="7" ht="19.5" customHeight="1" spans="1:5">
      <c r="A7" s="21">
        <v>1</v>
      </c>
      <c r="B7" s="21">
        <v>2</v>
      </c>
      <c r="C7" s="21">
        <v>3</v>
      </c>
      <c r="D7" s="75">
        <v>4</v>
      </c>
      <c r="E7" s="76">
        <v>5</v>
      </c>
    </row>
    <row r="8" ht="19.5" customHeight="1" spans="1:5">
      <c r="A8" s="28"/>
      <c r="B8" s="77"/>
      <c r="C8" s="77"/>
      <c r="D8" s="77"/>
      <c r="E8" s="77"/>
    </row>
    <row r="9" ht="19.5" customHeight="1" spans="1:5">
      <c r="A9" s="66"/>
      <c r="B9" s="77"/>
      <c r="C9" s="77"/>
      <c r="D9" s="77"/>
      <c r="E9" s="77"/>
    </row>
    <row r="10" customHeight="1" spans="1:1">
      <c r="A10" t="s">
        <v>621</v>
      </c>
    </row>
  </sheetData>
  <mergeCells count="5">
    <mergeCell ref="A3:E3"/>
    <mergeCell ref="A4:D4"/>
    <mergeCell ref="B5:D5"/>
    <mergeCell ref="A5:A6"/>
    <mergeCell ref="E5:E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622</v>
      </c>
    </row>
    <row r="3" ht="41.25" customHeight="1" spans="1:10">
      <c r="A3" s="62" t="str">
        <f>"2025"&amp;"年对下转移支付绩效目标表"</f>
        <v>2025年对下转移支付绩效目标表</v>
      </c>
      <c r="B3" s="5"/>
      <c r="C3" s="5"/>
      <c r="D3" s="5"/>
      <c r="E3" s="5"/>
      <c r="F3" s="63"/>
      <c r="G3" s="5"/>
      <c r="H3" s="63"/>
      <c r="I3" s="63"/>
      <c r="J3" s="5"/>
    </row>
    <row r="4" ht="17.25" customHeight="1" spans="1:1">
      <c r="A4" s="6" t="s">
        <v>1</v>
      </c>
    </row>
    <row r="5" ht="44.25" customHeight="1" spans="1:10">
      <c r="A5" s="64" t="s">
        <v>619</v>
      </c>
      <c r="B5" s="64" t="s">
        <v>348</v>
      </c>
      <c r="C5" s="64" t="s">
        <v>349</v>
      </c>
      <c r="D5" s="64" t="s">
        <v>350</v>
      </c>
      <c r="E5" s="64" t="s">
        <v>351</v>
      </c>
      <c r="F5" s="65" t="s">
        <v>352</v>
      </c>
      <c r="G5" s="64" t="s">
        <v>353</v>
      </c>
      <c r="H5" s="65" t="s">
        <v>354</v>
      </c>
      <c r="I5" s="65" t="s">
        <v>355</v>
      </c>
      <c r="J5" s="64" t="s">
        <v>356</v>
      </c>
    </row>
    <row r="6" ht="14.25" customHeight="1" spans="1:10">
      <c r="A6" s="64">
        <v>1</v>
      </c>
      <c r="B6" s="64">
        <v>2</v>
      </c>
      <c r="C6" s="64">
        <v>3</v>
      </c>
      <c r="D6" s="64">
        <v>4</v>
      </c>
      <c r="E6" s="64">
        <v>5</v>
      </c>
      <c r="F6" s="65">
        <v>6</v>
      </c>
      <c r="G6" s="64">
        <v>7</v>
      </c>
      <c r="H6" s="65">
        <v>8</v>
      </c>
      <c r="I6" s="65">
        <v>9</v>
      </c>
      <c r="J6" s="64">
        <v>10</v>
      </c>
    </row>
    <row r="7" ht="42" customHeight="1" spans="1:10">
      <c r="A7" s="28"/>
      <c r="B7" s="66"/>
      <c r="C7" s="66"/>
      <c r="D7" s="66"/>
      <c r="E7" s="49"/>
      <c r="F7" s="67"/>
      <c r="G7" s="49"/>
      <c r="H7" s="67"/>
      <c r="I7" s="67"/>
      <c r="J7" s="49"/>
    </row>
    <row r="8" ht="42" customHeight="1" spans="1:10">
      <c r="A8" s="28"/>
      <c r="B8" s="29"/>
      <c r="C8" s="29"/>
      <c r="D8" s="29"/>
      <c r="E8" s="28"/>
      <c r="F8" s="29"/>
      <c r="G8" s="28"/>
      <c r="H8" s="29"/>
      <c r="I8" s="29"/>
      <c r="J8" s="28"/>
    </row>
    <row r="9" customHeight="1" spans="1:1">
      <c r="A9" t="s">
        <v>621</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7"/>
  <sheetViews>
    <sheetView showZeros="0" topLeftCell="B1" workbookViewId="0">
      <pane ySplit="1" topLeftCell="A2" activePane="bottomLeft" state="frozen"/>
      <selection/>
      <selection pane="bottomLeft" activeCell="L5" sqref="L5"/>
    </sheetView>
  </sheetViews>
  <sheetFormatPr defaultColWidth="10.425" defaultRowHeight="14.25" customHeight="1"/>
  <cols>
    <col min="1" max="1" width="33.7083333333333" style="1" customWidth="1"/>
    <col min="2" max="2" width="24.625" style="1" customWidth="1"/>
    <col min="3" max="3" width="7.125" style="1" customWidth="1"/>
    <col min="4" max="4" width="21.625" style="1" customWidth="1"/>
    <col min="5" max="5" width="14.125" style="1" customWidth="1"/>
    <col min="6" max="6" width="7.125" style="1" customWidth="1"/>
    <col min="7" max="7" width="6.625" style="1" customWidth="1"/>
    <col min="8" max="9" width="10.375" style="1" customWidth="1"/>
    <col min="10" max="16384" width="10.425" style="1"/>
  </cols>
  <sheetData>
    <row r="1" customHeight="1" spans="1:9">
      <c r="A1" s="2"/>
      <c r="B1" s="2"/>
      <c r="C1" s="2"/>
      <c r="D1" s="2"/>
      <c r="E1" s="2"/>
      <c r="F1" s="2"/>
      <c r="G1" s="2"/>
      <c r="H1" s="2"/>
      <c r="I1" s="2"/>
    </row>
    <row r="2" customHeight="1" spans="1:9">
      <c r="A2" s="37" t="s">
        <v>623</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1</v>
      </c>
      <c r="B4" s="44"/>
      <c r="C4" s="44"/>
      <c r="D4" s="45"/>
      <c r="F4" s="42"/>
      <c r="G4" s="41"/>
      <c r="H4" s="41"/>
      <c r="I4" s="61" t="s">
        <v>2</v>
      </c>
    </row>
    <row r="5" ht="28.5" customHeight="1" spans="1:9">
      <c r="A5" s="46" t="s">
        <v>209</v>
      </c>
      <c r="B5" s="35" t="s">
        <v>210</v>
      </c>
      <c r="C5" s="46" t="s">
        <v>624</v>
      </c>
      <c r="D5" s="46" t="s">
        <v>625</v>
      </c>
      <c r="E5" s="46" t="s">
        <v>626</v>
      </c>
      <c r="F5" s="46" t="s">
        <v>627</v>
      </c>
      <c r="G5" s="35" t="s">
        <v>628</v>
      </c>
      <c r="H5" s="35"/>
      <c r="I5" s="46"/>
    </row>
    <row r="6" ht="21" customHeight="1" spans="1:9">
      <c r="A6" s="46"/>
      <c r="B6" s="47"/>
      <c r="C6" s="47"/>
      <c r="D6" s="48"/>
      <c r="E6" s="47"/>
      <c r="F6" s="47"/>
      <c r="G6" s="35" t="s">
        <v>581</v>
      </c>
      <c r="H6" s="35" t="s">
        <v>629</v>
      </c>
      <c r="I6" s="35" t="s">
        <v>630</v>
      </c>
    </row>
    <row r="7" ht="17.25" customHeight="1" spans="1:9">
      <c r="A7" s="49" t="s">
        <v>83</v>
      </c>
      <c r="B7" s="50"/>
      <c r="C7" s="51" t="s">
        <v>84</v>
      </c>
      <c r="D7" s="49" t="s">
        <v>85</v>
      </c>
      <c r="E7" s="52" t="s">
        <v>86</v>
      </c>
      <c r="F7" s="49" t="s">
        <v>87</v>
      </c>
      <c r="G7" s="51" t="s">
        <v>88</v>
      </c>
      <c r="H7" s="53" t="s">
        <v>89</v>
      </c>
      <c r="I7" s="52" t="s">
        <v>90</v>
      </c>
    </row>
    <row r="8" ht="17.25" customHeight="1" spans="1:9">
      <c r="A8" s="54" t="s">
        <v>227</v>
      </c>
      <c r="B8" s="54" t="s">
        <v>71</v>
      </c>
      <c r="C8" s="54" t="s">
        <v>631</v>
      </c>
      <c r="D8" s="54" t="s">
        <v>632</v>
      </c>
      <c r="E8" s="54" t="s">
        <v>607</v>
      </c>
      <c r="F8" s="54" t="s">
        <v>633</v>
      </c>
      <c r="G8" s="55">
        <v>7</v>
      </c>
      <c r="H8" s="55">
        <v>1500</v>
      </c>
      <c r="I8" s="55">
        <v>10500</v>
      </c>
    </row>
    <row r="9" ht="17.25" customHeight="1" spans="1:9">
      <c r="A9" s="54" t="s">
        <v>227</v>
      </c>
      <c r="B9" s="54" t="s">
        <v>71</v>
      </c>
      <c r="C9" s="54" t="s">
        <v>631</v>
      </c>
      <c r="D9" s="54" t="s">
        <v>634</v>
      </c>
      <c r="E9" s="54" t="s">
        <v>605</v>
      </c>
      <c r="F9" s="54" t="s">
        <v>606</v>
      </c>
      <c r="G9" s="55">
        <v>1</v>
      </c>
      <c r="H9" s="55">
        <v>220000</v>
      </c>
      <c r="I9" s="55">
        <v>220000</v>
      </c>
    </row>
    <row r="10" ht="17.25" customHeight="1" spans="1:9">
      <c r="A10" s="54" t="s">
        <v>227</v>
      </c>
      <c r="B10" s="54" t="s">
        <v>71</v>
      </c>
      <c r="C10" s="54" t="s">
        <v>631</v>
      </c>
      <c r="D10" s="54" t="s">
        <v>635</v>
      </c>
      <c r="E10" s="54" t="s">
        <v>636</v>
      </c>
      <c r="F10" s="54" t="s">
        <v>633</v>
      </c>
      <c r="G10" s="55">
        <v>1</v>
      </c>
      <c r="H10" s="55">
        <v>3200</v>
      </c>
      <c r="I10" s="55">
        <v>3200</v>
      </c>
    </row>
    <row r="11" ht="17.25" customHeight="1" spans="1:9">
      <c r="A11" s="54" t="s">
        <v>227</v>
      </c>
      <c r="B11" s="54" t="s">
        <v>71</v>
      </c>
      <c r="C11" s="54" t="s">
        <v>631</v>
      </c>
      <c r="D11" s="54" t="s">
        <v>635</v>
      </c>
      <c r="E11" s="54" t="s">
        <v>636</v>
      </c>
      <c r="F11" s="54" t="s">
        <v>633</v>
      </c>
      <c r="G11" s="55">
        <v>2</v>
      </c>
      <c r="H11" s="55">
        <v>750</v>
      </c>
      <c r="I11" s="55">
        <v>1500</v>
      </c>
    </row>
    <row r="12" ht="17.25" customHeight="1" spans="1:9">
      <c r="A12" s="54" t="s">
        <v>227</v>
      </c>
      <c r="B12" s="54" t="s">
        <v>71</v>
      </c>
      <c r="C12" s="54" t="s">
        <v>631</v>
      </c>
      <c r="D12" s="54" t="s">
        <v>635</v>
      </c>
      <c r="E12" s="54" t="s">
        <v>636</v>
      </c>
      <c r="F12" s="54" t="s">
        <v>633</v>
      </c>
      <c r="G12" s="55">
        <v>3</v>
      </c>
      <c r="H12" s="55">
        <v>600</v>
      </c>
      <c r="I12" s="55">
        <v>1800</v>
      </c>
    </row>
    <row r="13" ht="17.25" customHeight="1" spans="1:9">
      <c r="A13" s="54" t="s">
        <v>227</v>
      </c>
      <c r="B13" s="54" t="s">
        <v>71</v>
      </c>
      <c r="C13" s="54" t="s">
        <v>631</v>
      </c>
      <c r="D13" s="54" t="s">
        <v>635</v>
      </c>
      <c r="E13" s="54" t="s">
        <v>636</v>
      </c>
      <c r="F13" s="54" t="s">
        <v>633</v>
      </c>
      <c r="G13" s="55">
        <v>1</v>
      </c>
      <c r="H13" s="55">
        <v>3500</v>
      </c>
      <c r="I13" s="55">
        <v>3500</v>
      </c>
    </row>
    <row r="14" ht="17.25" customHeight="1" spans="1:9">
      <c r="A14" s="54" t="s">
        <v>227</v>
      </c>
      <c r="B14" s="54" t="s">
        <v>71</v>
      </c>
      <c r="C14" s="54" t="s">
        <v>631</v>
      </c>
      <c r="D14" s="54" t="s">
        <v>637</v>
      </c>
      <c r="E14" s="54" t="s">
        <v>638</v>
      </c>
      <c r="F14" s="54" t="s">
        <v>408</v>
      </c>
      <c r="G14" s="55">
        <v>30</v>
      </c>
      <c r="H14" s="55">
        <v>500</v>
      </c>
      <c r="I14" s="55">
        <v>15000</v>
      </c>
    </row>
    <row r="15" ht="17.25" customHeight="1" spans="1:9">
      <c r="A15" s="54" t="s">
        <v>227</v>
      </c>
      <c r="B15" s="54" t="s">
        <v>71</v>
      </c>
      <c r="C15" s="54" t="s">
        <v>631</v>
      </c>
      <c r="D15" s="54" t="s">
        <v>637</v>
      </c>
      <c r="E15" s="54" t="s">
        <v>638</v>
      </c>
      <c r="F15" s="54" t="s">
        <v>639</v>
      </c>
      <c r="G15" s="55">
        <v>30</v>
      </c>
      <c r="H15" s="55">
        <v>1300</v>
      </c>
      <c r="I15" s="55">
        <v>39000</v>
      </c>
    </row>
    <row r="16" ht="17.25" customHeight="1" spans="1:9">
      <c r="A16" s="54" t="s">
        <v>227</v>
      </c>
      <c r="B16" s="54" t="s">
        <v>71</v>
      </c>
      <c r="C16" s="54" t="s">
        <v>631</v>
      </c>
      <c r="D16" s="54" t="s">
        <v>637</v>
      </c>
      <c r="E16" s="54" t="s">
        <v>638</v>
      </c>
      <c r="F16" s="54" t="s">
        <v>639</v>
      </c>
      <c r="G16" s="55">
        <v>2</v>
      </c>
      <c r="H16" s="55">
        <v>1000</v>
      </c>
      <c r="I16" s="55">
        <v>2000</v>
      </c>
    </row>
    <row r="17" ht="19.5" customHeight="1" spans="1:9">
      <c r="A17" s="56" t="s">
        <v>56</v>
      </c>
      <c r="B17" s="57"/>
      <c r="C17" s="57"/>
      <c r="D17" s="58"/>
      <c r="E17" s="59"/>
      <c r="F17" s="59"/>
      <c r="G17" s="60">
        <f>SUM(G8:G16)</f>
        <v>77</v>
      </c>
      <c r="H17" s="60"/>
      <c r="I17" s="60">
        <f>SUM(I8:I16)</f>
        <v>296500</v>
      </c>
    </row>
  </sheetData>
  <mergeCells count="11">
    <mergeCell ref="A2:I2"/>
    <mergeCell ref="A3:I3"/>
    <mergeCell ref="A4:C4"/>
    <mergeCell ref="G5:I5"/>
    <mergeCell ref="A17:F17"/>
    <mergeCell ref="A5:A6"/>
    <mergeCell ref="B5:B6"/>
    <mergeCell ref="C5:C6"/>
    <mergeCell ref="D5:D6"/>
    <mergeCell ref="E5:E6"/>
    <mergeCell ref="F5:F6"/>
  </mergeCells>
  <pageMargins left="0.67" right="0.67" top="0.72" bottom="0.72" header="0.28" footer="0.28"/>
  <pageSetup paperSize="9" scale="79"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22" sqref="D22"/>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640</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261</v>
      </c>
      <c r="B5" s="10" t="s">
        <v>212</v>
      </c>
      <c r="C5" s="10" t="s">
        <v>262</v>
      </c>
      <c r="D5" s="11" t="s">
        <v>213</v>
      </c>
      <c r="E5" s="11" t="s">
        <v>214</v>
      </c>
      <c r="F5" s="11" t="s">
        <v>263</v>
      </c>
      <c r="G5" s="11" t="s">
        <v>264</v>
      </c>
      <c r="H5" s="17" t="s">
        <v>56</v>
      </c>
      <c r="I5" s="12" t="s">
        <v>641</v>
      </c>
      <c r="J5" s="13"/>
      <c r="K5" s="14"/>
    </row>
    <row r="6" ht="21.75" customHeight="1" spans="1:11">
      <c r="A6" s="15"/>
      <c r="B6" s="15"/>
      <c r="C6" s="15"/>
      <c r="D6" s="16"/>
      <c r="E6" s="16"/>
      <c r="F6" s="16"/>
      <c r="G6" s="16"/>
      <c r="H6" s="27"/>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5">
        <v>10</v>
      </c>
      <c r="K8" s="35">
        <v>11</v>
      </c>
    </row>
    <row r="9" ht="18.75" customHeight="1" spans="1:11">
      <c r="A9" s="28"/>
      <c r="B9" s="29"/>
      <c r="C9" s="28"/>
      <c r="D9" s="28"/>
      <c r="E9" s="28"/>
      <c r="F9" s="28"/>
      <c r="G9" s="28"/>
      <c r="H9" s="30"/>
      <c r="I9" s="36"/>
      <c r="J9" s="36"/>
      <c r="K9" s="30"/>
    </row>
    <row r="10" ht="18.75" customHeight="1" spans="1:11">
      <c r="A10" s="29"/>
      <c r="B10" s="29"/>
      <c r="C10" s="29"/>
      <c r="D10" s="29"/>
      <c r="E10" s="29"/>
      <c r="F10" s="29"/>
      <c r="G10" s="29"/>
      <c r="H10" s="31"/>
      <c r="I10" s="31"/>
      <c r="J10" s="31"/>
      <c r="K10" s="30"/>
    </row>
    <row r="11" ht="18.75" customHeight="1" spans="1:11">
      <c r="A11" s="32" t="s">
        <v>199</v>
      </c>
      <c r="B11" s="33"/>
      <c r="C11" s="33"/>
      <c r="D11" s="33"/>
      <c r="E11" s="33"/>
      <c r="F11" s="33"/>
      <c r="G11" s="34"/>
      <c r="H11" s="31"/>
      <c r="I11" s="31"/>
      <c r="J11" s="31"/>
      <c r="K11" s="30"/>
    </row>
    <row r="12" customHeight="1" spans="1:1">
      <c r="A12" t="s">
        <v>642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5"/>
    <outlinePr summaryRight="0"/>
    <pageSetUpPr fitToPage="1"/>
  </sheetPr>
  <dimension ref="A1:G16"/>
  <sheetViews>
    <sheetView showZeros="0" topLeftCell="B1" workbookViewId="0">
      <pane ySplit="1" topLeftCell="A2" activePane="bottomLeft" state="frozen"/>
      <selection/>
      <selection pane="bottomLeft" activeCell="G33" sqref="G33"/>
    </sheetView>
  </sheetViews>
  <sheetFormatPr defaultColWidth="9.14166666666667" defaultRowHeight="14.25" customHeight="1" outlineLevelCol="6"/>
  <cols>
    <col min="1" max="1" width="35.2833333333333" style="1" customWidth="1"/>
    <col min="2" max="2" width="28" style="1" customWidth="1"/>
    <col min="3" max="3" width="41.275" style="1" customWidth="1"/>
    <col min="4"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643</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262</v>
      </c>
      <c r="B5" s="10" t="s">
        <v>261</v>
      </c>
      <c r="C5" s="10" t="s">
        <v>212</v>
      </c>
      <c r="D5" s="11" t="s">
        <v>644</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5" customHeight="1" spans="1:7">
      <c r="A9" s="21" t="s">
        <v>71</v>
      </c>
      <c r="B9" s="21" t="s">
        <v>645</v>
      </c>
      <c r="C9" s="21" t="s">
        <v>282</v>
      </c>
      <c r="D9" s="21" t="s">
        <v>646</v>
      </c>
      <c r="E9" s="22">
        <v>15000</v>
      </c>
      <c r="F9" s="22">
        <v>15000</v>
      </c>
      <c r="G9" s="22">
        <v>15000</v>
      </c>
    </row>
    <row r="10" ht="15" customHeight="1" spans="1:7">
      <c r="A10" s="21" t="s">
        <v>71</v>
      </c>
      <c r="B10" s="21" t="s">
        <v>645</v>
      </c>
      <c r="C10" s="21" t="s">
        <v>284</v>
      </c>
      <c r="D10" s="21" t="s">
        <v>646</v>
      </c>
      <c r="E10" s="22">
        <v>4131.84</v>
      </c>
      <c r="F10" s="22">
        <v>4131.84</v>
      </c>
      <c r="G10" s="22">
        <v>4131.84</v>
      </c>
    </row>
    <row r="11" ht="15" customHeight="1" spans="1:7">
      <c r="A11" s="21" t="s">
        <v>71</v>
      </c>
      <c r="B11" s="21" t="s">
        <v>645</v>
      </c>
      <c r="C11" s="21" t="s">
        <v>286</v>
      </c>
      <c r="D11" s="21" t="s">
        <v>646</v>
      </c>
      <c r="E11" s="22">
        <v>13440</v>
      </c>
      <c r="F11" s="22">
        <v>13440</v>
      </c>
      <c r="G11" s="22">
        <v>13440</v>
      </c>
    </row>
    <row r="12" ht="15" customHeight="1" spans="1:7">
      <c r="A12" s="21" t="s">
        <v>71</v>
      </c>
      <c r="B12" s="21" t="s">
        <v>645</v>
      </c>
      <c r="C12" s="21" t="s">
        <v>333</v>
      </c>
      <c r="D12" s="21" t="s">
        <v>646</v>
      </c>
      <c r="E12" s="22">
        <v>1000</v>
      </c>
      <c r="F12" s="22">
        <v>1000</v>
      </c>
      <c r="G12" s="22">
        <v>1000</v>
      </c>
    </row>
    <row r="13" ht="15" customHeight="1" spans="1:7">
      <c r="A13" s="21" t="s">
        <v>71</v>
      </c>
      <c r="B13" s="21" t="s">
        <v>647</v>
      </c>
      <c r="C13" s="21" t="s">
        <v>269</v>
      </c>
      <c r="D13" s="21" t="s">
        <v>646</v>
      </c>
      <c r="E13" s="22">
        <v>385464.32</v>
      </c>
      <c r="F13" s="22">
        <f>E13*1.05</f>
        <v>404737.536</v>
      </c>
      <c r="G13" s="22">
        <f>F13*1.05</f>
        <v>424974.4128</v>
      </c>
    </row>
    <row r="14" ht="15" customHeight="1" spans="1:7">
      <c r="A14" s="21" t="s">
        <v>71</v>
      </c>
      <c r="B14" s="21" t="s">
        <v>647</v>
      </c>
      <c r="C14" s="21" t="s">
        <v>291</v>
      </c>
      <c r="D14" s="21" t="s">
        <v>646</v>
      </c>
      <c r="E14" s="22">
        <v>34000</v>
      </c>
      <c r="F14" s="22">
        <f>E14*1.05</f>
        <v>35700</v>
      </c>
      <c r="G14" s="22">
        <f>F14*1.05</f>
        <v>37485</v>
      </c>
    </row>
    <row r="15" ht="15" customHeight="1" spans="1:7">
      <c r="A15" s="21" t="s">
        <v>71</v>
      </c>
      <c r="B15" s="21" t="s">
        <v>648</v>
      </c>
      <c r="C15" s="21" t="s">
        <v>289</v>
      </c>
      <c r="D15" s="21" t="s">
        <v>646</v>
      </c>
      <c r="E15" s="22">
        <v>46520</v>
      </c>
      <c r="F15" s="22">
        <f>E15*1.05</f>
        <v>48846</v>
      </c>
      <c r="G15" s="22">
        <f>F15*1.05</f>
        <v>51288.3</v>
      </c>
    </row>
    <row r="16" ht="18.75" customHeight="1" spans="1:7">
      <c r="A16" s="23" t="s">
        <v>56</v>
      </c>
      <c r="B16" s="24" t="s">
        <v>649</v>
      </c>
      <c r="C16" s="24"/>
      <c r="D16" s="25"/>
      <c r="E16" s="26">
        <f>SUM(E9:E15)</f>
        <v>499556.16</v>
      </c>
      <c r="F16" s="26">
        <f>SUM(F9:F15)</f>
        <v>522855.376</v>
      </c>
      <c r="G16" s="26">
        <f>SUM(G9:G15)</f>
        <v>547319.5528</v>
      </c>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C16" sqref="C16"/>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1" t="s">
        <v>53</v>
      </c>
    </row>
    <row r="3" ht="41.25" customHeight="1" spans="1:1">
      <c r="A3" s="40" t="str">
        <f>"2025"&amp;"年部门收入预算表"</f>
        <v>2025年部门收入预算表</v>
      </c>
    </row>
    <row r="4" ht="17.25" customHeight="1" spans="1:19">
      <c r="A4" s="43" t="s">
        <v>1</v>
      </c>
      <c r="S4" s="45" t="s">
        <v>2</v>
      </c>
    </row>
    <row r="5" ht="21.75" customHeight="1" spans="1:19">
      <c r="A5" s="240" t="s">
        <v>54</v>
      </c>
      <c r="B5" s="241" t="s">
        <v>55</v>
      </c>
      <c r="C5" s="241" t="s">
        <v>56</v>
      </c>
      <c r="D5" s="242" t="s">
        <v>57</v>
      </c>
      <c r="E5" s="242"/>
      <c r="F5" s="242"/>
      <c r="G5" s="242"/>
      <c r="H5" s="242"/>
      <c r="I5" s="145"/>
      <c r="J5" s="242"/>
      <c r="K5" s="242"/>
      <c r="L5" s="242"/>
      <c r="M5" s="242"/>
      <c r="N5" s="248"/>
      <c r="O5" s="242" t="s">
        <v>46</v>
      </c>
      <c r="P5" s="242"/>
      <c r="Q5" s="242"/>
      <c r="R5" s="242"/>
      <c r="S5" s="248"/>
    </row>
    <row r="6" ht="27" customHeight="1" spans="1:19">
      <c r="A6" s="243"/>
      <c r="B6" s="244"/>
      <c r="C6" s="244"/>
      <c r="D6" s="244" t="s">
        <v>58</v>
      </c>
      <c r="E6" s="244" t="s">
        <v>59</v>
      </c>
      <c r="F6" s="244" t="s">
        <v>60</v>
      </c>
      <c r="G6" s="244" t="s">
        <v>61</v>
      </c>
      <c r="H6" s="244" t="s">
        <v>62</v>
      </c>
      <c r="I6" s="249" t="s">
        <v>63</v>
      </c>
      <c r="J6" s="250"/>
      <c r="K6" s="250"/>
      <c r="L6" s="250"/>
      <c r="M6" s="250"/>
      <c r="N6" s="251"/>
      <c r="O6" s="244" t="s">
        <v>58</v>
      </c>
      <c r="P6" s="244" t="s">
        <v>59</v>
      </c>
      <c r="Q6" s="244" t="s">
        <v>60</v>
      </c>
      <c r="R6" s="244" t="s">
        <v>61</v>
      </c>
      <c r="S6" s="244" t="s">
        <v>64</v>
      </c>
    </row>
    <row r="7" ht="30" customHeight="1" spans="1:19">
      <c r="A7" s="245"/>
      <c r="B7" s="246"/>
      <c r="C7" s="247"/>
      <c r="D7" s="247"/>
      <c r="E7" s="247"/>
      <c r="F7" s="247"/>
      <c r="G7" s="247"/>
      <c r="H7" s="247"/>
      <c r="I7" s="67" t="s">
        <v>58</v>
      </c>
      <c r="J7" s="251" t="s">
        <v>65</v>
      </c>
      <c r="K7" s="251" t="s">
        <v>66</v>
      </c>
      <c r="L7" s="251" t="s">
        <v>67</v>
      </c>
      <c r="M7" s="251" t="s">
        <v>68</v>
      </c>
      <c r="N7" s="251" t="s">
        <v>69</v>
      </c>
      <c r="O7" s="252"/>
      <c r="P7" s="252"/>
      <c r="Q7" s="252"/>
      <c r="R7" s="252"/>
      <c r="S7" s="247"/>
    </row>
    <row r="8" ht="15" customHeight="1" spans="1:19">
      <c r="A8" s="56">
        <v>1</v>
      </c>
      <c r="B8" s="56">
        <v>2</v>
      </c>
      <c r="C8" s="56">
        <v>3</v>
      </c>
      <c r="D8" s="56">
        <v>4</v>
      </c>
      <c r="E8" s="56">
        <v>5</v>
      </c>
      <c r="F8" s="56">
        <v>6</v>
      </c>
      <c r="G8" s="56">
        <v>7</v>
      </c>
      <c r="H8" s="56">
        <v>8</v>
      </c>
      <c r="I8" s="67">
        <v>9</v>
      </c>
      <c r="J8" s="56">
        <v>10</v>
      </c>
      <c r="K8" s="56">
        <v>11</v>
      </c>
      <c r="L8" s="56">
        <v>12</v>
      </c>
      <c r="M8" s="56">
        <v>13</v>
      </c>
      <c r="N8" s="56">
        <v>14</v>
      </c>
      <c r="O8" s="56">
        <v>15</v>
      </c>
      <c r="P8" s="56">
        <v>16</v>
      </c>
      <c r="Q8" s="56">
        <v>17</v>
      </c>
      <c r="R8" s="56">
        <v>18</v>
      </c>
      <c r="S8" s="56">
        <v>19</v>
      </c>
    </row>
    <row r="9" ht="18" customHeight="1" spans="1:19">
      <c r="A9" s="29" t="s">
        <v>70</v>
      </c>
      <c r="B9" s="29" t="s">
        <v>71</v>
      </c>
      <c r="C9" s="77">
        <f>D9+I9</f>
        <v>16115409.42</v>
      </c>
      <c r="D9" s="77">
        <f>SUM(E9:H9)</f>
        <v>7788181.72</v>
      </c>
      <c r="E9" s="77">
        <v>7788181.72</v>
      </c>
      <c r="F9" s="77"/>
      <c r="G9" s="77"/>
      <c r="H9" s="77"/>
      <c r="I9" s="77">
        <f>SUM(J9:N9)</f>
        <v>8327227.7</v>
      </c>
      <c r="J9" s="77">
        <v>8327227.7</v>
      </c>
      <c r="K9" s="77"/>
      <c r="L9" s="77"/>
      <c r="M9" s="77"/>
      <c r="N9" s="77"/>
      <c r="O9" s="77"/>
      <c r="P9" s="77"/>
      <c r="Q9" s="77"/>
      <c r="R9" s="77"/>
      <c r="S9" s="77"/>
    </row>
    <row r="10" ht="18" customHeight="1" spans="1:19">
      <c r="A10" s="46" t="s">
        <v>56</v>
      </c>
      <c r="B10" s="203"/>
      <c r="C10" s="77">
        <f>D10+I10</f>
        <v>16115409.42</v>
      </c>
      <c r="D10" s="77">
        <f>SUM(E10:H10)</f>
        <v>7788181.72</v>
      </c>
      <c r="E10" s="77">
        <v>7788181.72</v>
      </c>
      <c r="F10" s="77"/>
      <c r="G10" s="77"/>
      <c r="H10" s="77"/>
      <c r="I10" s="77">
        <f>SUM(J10:N10)</f>
        <v>8327227.7</v>
      </c>
      <c r="J10" s="77">
        <v>8327227.7</v>
      </c>
      <c r="K10" s="77"/>
      <c r="L10" s="77"/>
      <c r="M10" s="77"/>
      <c r="N10" s="77"/>
      <c r="O10" s="77"/>
      <c r="P10" s="77"/>
      <c r="Q10" s="77"/>
      <c r="R10" s="77"/>
      <c r="S10" s="77"/>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GridLines="0" showZeros="0" workbookViewId="0">
      <pane ySplit="1" topLeftCell="A2" activePane="bottomLeft" state="frozen"/>
      <selection/>
      <selection pane="bottomLeft" activeCell="C24" sqref="C24"/>
    </sheetView>
  </sheetViews>
  <sheetFormatPr defaultColWidth="8.575" defaultRowHeight="12.75" customHeight="1"/>
  <cols>
    <col min="1" max="1" width="14.2833333333333" style="1" customWidth="1"/>
    <col min="2" max="2" width="30.3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5" t="s">
        <v>72</v>
      </c>
    </row>
    <row r="3" ht="41.25" customHeight="1" spans="1:1">
      <c r="A3" s="40" t="str">
        <f>"2025"&amp;"年部门支出预算表"</f>
        <v>2025年部门支出预算表</v>
      </c>
    </row>
    <row r="4" ht="17.25" customHeight="1" spans="1:15">
      <c r="A4" s="43" t="s">
        <v>1</v>
      </c>
      <c r="O4" s="45" t="s">
        <v>2</v>
      </c>
    </row>
    <row r="5" ht="27" customHeight="1" spans="1:15">
      <c r="A5" s="227" t="s">
        <v>73</v>
      </c>
      <c r="B5" s="227" t="s">
        <v>74</v>
      </c>
      <c r="C5" s="227" t="s">
        <v>56</v>
      </c>
      <c r="D5" s="228" t="s">
        <v>59</v>
      </c>
      <c r="E5" s="229"/>
      <c r="F5" s="230"/>
      <c r="G5" s="231" t="s">
        <v>60</v>
      </c>
      <c r="H5" s="231" t="s">
        <v>61</v>
      </c>
      <c r="I5" s="231" t="s">
        <v>75</v>
      </c>
      <c r="J5" s="228" t="s">
        <v>63</v>
      </c>
      <c r="K5" s="229"/>
      <c r="L5" s="229"/>
      <c r="M5" s="229"/>
      <c r="N5" s="238"/>
      <c r="O5" s="239"/>
    </row>
    <row r="6" ht="42" customHeight="1" spans="1:15">
      <c r="A6" s="232"/>
      <c r="B6" s="232"/>
      <c r="C6" s="233"/>
      <c r="D6" s="234" t="s">
        <v>58</v>
      </c>
      <c r="E6" s="234" t="s">
        <v>76</v>
      </c>
      <c r="F6" s="234" t="s">
        <v>77</v>
      </c>
      <c r="G6" s="233"/>
      <c r="H6" s="233"/>
      <c r="I6" s="232"/>
      <c r="J6" s="234" t="s">
        <v>58</v>
      </c>
      <c r="K6" s="221" t="s">
        <v>78</v>
      </c>
      <c r="L6" s="221" t="s">
        <v>79</v>
      </c>
      <c r="M6" s="221" t="s">
        <v>80</v>
      </c>
      <c r="N6" s="221" t="s">
        <v>81</v>
      </c>
      <c r="O6" s="221" t="s">
        <v>82</v>
      </c>
    </row>
    <row r="7" ht="18" customHeight="1" spans="1:15">
      <c r="A7" s="49" t="s">
        <v>83</v>
      </c>
      <c r="B7" s="49" t="s">
        <v>84</v>
      </c>
      <c r="C7" s="49" t="s">
        <v>85</v>
      </c>
      <c r="D7" s="53" t="s">
        <v>86</v>
      </c>
      <c r="E7" s="53" t="s">
        <v>87</v>
      </c>
      <c r="F7" s="53" t="s">
        <v>88</v>
      </c>
      <c r="G7" s="53" t="s">
        <v>89</v>
      </c>
      <c r="H7" s="53" t="s">
        <v>90</v>
      </c>
      <c r="I7" s="53" t="s">
        <v>91</v>
      </c>
      <c r="J7" s="53" t="s">
        <v>92</v>
      </c>
      <c r="K7" s="53" t="s">
        <v>93</v>
      </c>
      <c r="L7" s="53" t="s">
        <v>94</v>
      </c>
      <c r="M7" s="53" t="s">
        <v>95</v>
      </c>
      <c r="N7" s="49" t="s">
        <v>96</v>
      </c>
      <c r="O7" s="53" t="s">
        <v>97</v>
      </c>
    </row>
    <row r="8" ht="18" customHeight="1" spans="1:15">
      <c r="A8" s="49" t="s">
        <v>98</v>
      </c>
      <c r="B8" s="49" t="s">
        <v>99</v>
      </c>
      <c r="C8" s="235">
        <f>D8+J8</f>
        <v>3050</v>
      </c>
      <c r="D8" s="236">
        <f>SUM(E8:F8)</f>
        <v>0</v>
      </c>
      <c r="E8" s="236"/>
      <c r="F8" s="236"/>
      <c r="G8" s="236"/>
      <c r="H8" s="236"/>
      <c r="I8" s="236"/>
      <c r="J8" s="236">
        <f>SUM(K8:O8)</f>
        <v>3050</v>
      </c>
      <c r="K8" s="236">
        <v>3050</v>
      </c>
      <c r="L8" s="236"/>
      <c r="M8" s="236"/>
      <c r="N8" s="235"/>
      <c r="O8" s="236"/>
    </row>
    <row r="9" ht="18" customHeight="1" spans="1:15">
      <c r="A9" s="49" t="s">
        <v>100</v>
      </c>
      <c r="B9" s="49" t="s">
        <v>101</v>
      </c>
      <c r="C9" s="235">
        <f t="shared" ref="C9:C22" si="0">D9+J9</f>
        <v>734877</v>
      </c>
      <c r="D9" s="236">
        <f t="shared" ref="D9:D22" si="1">SUM(E9:F9)</f>
        <v>734877</v>
      </c>
      <c r="E9" s="236">
        <v>734877</v>
      </c>
      <c r="F9" s="236"/>
      <c r="G9" s="236"/>
      <c r="H9" s="236"/>
      <c r="I9" s="236"/>
      <c r="J9" s="236">
        <f t="shared" ref="J9:J23" si="2">SUM(K9:O9)</f>
        <v>0</v>
      </c>
      <c r="K9" s="236"/>
      <c r="L9" s="236"/>
      <c r="M9" s="236"/>
      <c r="N9" s="235"/>
      <c r="O9" s="236"/>
    </row>
    <row r="10" ht="18" customHeight="1" spans="1:15">
      <c r="A10" s="49" t="s">
        <v>102</v>
      </c>
      <c r="B10" s="49" t="s">
        <v>103</v>
      </c>
      <c r="C10" s="235">
        <f t="shared" si="0"/>
        <v>163200</v>
      </c>
      <c r="D10" s="236">
        <f t="shared" si="1"/>
        <v>163200</v>
      </c>
      <c r="E10" s="236">
        <v>163200</v>
      </c>
      <c r="F10" s="236"/>
      <c r="G10" s="236"/>
      <c r="H10" s="236"/>
      <c r="I10" s="236"/>
      <c r="J10" s="236">
        <f t="shared" si="2"/>
        <v>0</v>
      </c>
      <c r="K10" s="236"/>
      <c r="L10" s="236"/>
      <c r="M10" s="236"/>
      <c r="N10" s="235"/>
      <c r="O10" s="236"/>
    </row>
    <row r="11" ht="18" customHeight="1" spans="1:15">
      <c r="A11" s="49" t="s">
        <v>104</v>
      </c>
      <c r="B11" s="49" t="s">
        <v>105</v>
      </c>
      <c r="C11" s="235">
        <f t="shared" si="0"/>
        <v>25923.6</v>
      </c>
      <c r="D11" s="236">
        <f t="shared" si="1"/>
        <v>25923.6</v>
      </c>
      <c r="E11" s="236">
        <v>25923.6</v>
      </c>
      <c r="F11" s="236"/>
      <c r="G11" s="236"/>
      <c r="H11" s="236"/>
      <c r="I11" s="236"/>
      <c r="J11" s="236">
        <f t="shared" si="2"/>
        <v>0</v>
      </c>
      <c r="K11" s="236"/>
      <c r="L11" s="236"/>
      <c r="M11" s="236"/>
      <c r="N11" s="235"/>
      <c r="O11" s="236"/>
    </row>
    <row r="12" ht="18" customHeight="1" spans="1:15">
      <c r="A12" s="49" t="s">
        <v>106</v>
      </c>
      <c r="B12" s="49" t="s">
        <v>107</v>
      </c>
      <c r="C12" s="235">
        <f t="shared" si="0"/>
        <v>13440</v>
      </c>
      <c r="D12" s="236">
        <f t="shared" si="1"/>
        <v>13440</v>
      </c>
      <c r="E12" s="236"/>
      <c r="F12" s="236">
        <v>13440</v>
      </c>
      <c r="G12" s="236"/>
      <c r="H12" s="236"/>
      <c r="I12" s="236"/>
      <c r="J12" s="236">
        <f t="shared" si="2"/>
        <v>0</v>
      </c>
      <c r="K12" s="236"/>
      <c r="L12" s="236"/>
      <c r="M12" s="236"/>
      <c r="N12" s="235"/>
      <c r="O12" s="236"/>
    </row>
    <row r="13" ht="18" customHeight="1" spans="1:15">
      <c r="A13" s="49" t="s">
        <v>108</v>
      </c>
      <c r="B13" s="49" t="s">
        <v>109</v>
      </c>
      <c r="C13" s="235">
        <f t="shared" si="0"/>
        <v>12928839.5</v>
      </c>
      <c r="D13" s="236">
        <f t="shared" si="1"/>
        <v>4604661.8</v>
      </c>
      <c r="E13" s="236">
        <v>4604661.8</v>
      </c>
      <c r="F13" s="236"/>
      <c r="G13" s="236"/>
      <c r="H13" s="236"/>
      <c r="I13" s="236"/>
      <c r="J13" s="236">
        <f t="shared" si="2"/>
        <v>8324177.7</v>
      </c>
      <c r="K13" s="236">
        <v>8324177.7</v>
      </c>
      <c r="L13" s="236"/>
      <c r="M13" s="236"/>
      <c r="N13" s="235"/>
      <c r="O13" s="236"/>
    </row>
    <row r="14" ht="18" customHeight="1" spans="1:15">
      <c r="A14" s="49" t="s">
        <v>110</v>
      </c>
      <c r="B14" s="49" t="s">
        <v>111</v>
      </c>
      <c r="C14" s="235">
        <f t="shared" si="0"/>
        <v>541275.84</v>
      </c>
      <c r="D14" s="236">
        <f t="shared" si="1"/>
        <v>541275.84</v>
      </c>
      <c r="E14" s="236">
        <v>522144</v>
      </c>
      <c r="F14" s="236">
        <v>19131.84</v>
      </c>
      <c r="G14" s="236"/>
      <c r="H14" s="236"/>
      <c r="I14" s="236"/>
      <c r="J14" s="236">
        <f t="shared" si="2"/>
        <v>0</v>
      </c>
      <c r="K14" s="236"/>
      <c r="L14" s="236"/>
      <c r="M14" s="236"/>
      <c r="N14" s="235"/>
      <c r="O14" s="236"/>
    </row>
    <row r="15" ht="18" customHeight="1" spans="1:15">
      <c r="A15" s="49" t="s">
        <v>112</v>
      </c>
      <c r="B15" s="49" t="s">
        <v>113</v>
      </c>
      <c r="C15" s="235">
        <f t="shared" si="0"/>
        <v>385464.32</v>
      </c>
      <c r="D15" s="236">
        <f t="shared" si="1"/>
        <v>385464.32</v>
      </c>
      <c r="E15" s="236"/>
      <c r="F15" s="236">
        <v>385464.32</v>
      </c>
      <c r="G15" s="236"/>
      <c r="H15" s="236"/>
      <c r="I15" s="236"/>
      <c r="J15" s="236">
        <f t="shared" si="2"/>
        <v>0</v>
      </c>
      <c r="K15" s="236"/>
      <c r="L15" s="236"/>
      <c r="M15" s="236"/>
      <c r="N15" s="235"/>
      <c r="O15" s="236"/>
    </row>
    <row r="16" ht="18" customHeight="1" spans="1:15">
      <c r="A16" s="49" t="s">
        <v>114</v>
      </c>
      <c r="B16" s="49" t="s">
        <v>115</v>
      </c>
      <c r="C16" s="235">
        <f t="shared" si="0"/>
        <v>34000</v>
      </c>
      <c r="D16" s="236">
        <f t="shared" si="1"/>
        <v>34000</v>
      </c>
      <c r="E16" s="236"/>
      <c r="F16" s="236">
        <v>34000</v>
      </c>
      <c r="G16" s="236"/>
      <c r="H16" s="236"/>
      <c r="I16" s="236"/>
      <c r="J16" s="236">
        <f t="shared" si="2"/>
        <v>0</v>
      </c>
      <c r="K16" s="236"/>
      <c r="L16" s="236"/>
      <c r="M16" s="236"/>
      <c r="N16" s="235"/>
      <c r="O16" s="236"/>
    </row>
    <row r="17" ht="18" customHeight="1" spans="1:15">
      <c r="A17" s="49" t="s">
        <v>116</v>
      </c>
      <c r="B17" s="49" t="s">
        <v>117</v>
      </c>
      <c r="C17" s="235">
        <f t="shared" si="0"/>
        <v>1000</v>
      </c>
      <c r="D17" s="236">
        <f t="shared" si="1"/>
        <v>1000</v>
      </c>
      <c r="E17" s="236"/>
      <c r="F17" s="236">
        <v>1000</v>
      </c>
      <c r="G17" s="236"/>
      <c r="H17" s="236"/>
      <c r="I17" s="236"/>
      <c r="J17" s="236">
        <f t="shared" si="2"/>
        <v>0</v>
      </c>
      <c r="K17" s="236"/>
      <c r="L17" s="236"/>
      <c r="M17" s="236"/>
      <c r="N17" s="235"/>
      <c r="O17" s="236"/>
    </row>
    <row r="18" ht="18" customHeight="1" spans="1:15">
      <c r="A18" s="49" t="s">
        <v>118</v>
      </c>
      <c r="B18" s="49" t="s">
        <v>119</v>
      </c>
      <c r="C18" s="235">
        <f t="shared" si="0"/>
        <v>46520</v>
      </c>
      <c r="D18" s="236">
        <f t="shared" si="1"/>
        <v>46520</v>
      </c>
      <c r="E18" s="236"/>
      <c r="F18" s="236">
        <v>46520</v>
      </c>
      <c r="G18" s="236"/>
      <c r="H18" s="236"/>
      <c r="I18" s="236"/>
      <c r="J18" s="236">
        <f t="shared" si="2"/>
        <v>0</v>
      </c>
      <c r="K18" s="236"/>
      <c r="L18" s="236"/>
      <c r="M18" s="236"/>
      <c r="N18" s="235"/>
      <c r="O18" s="236"/>
    </row>
    <row r="19" ht="18" customHeight="1" spans="1:15">
      <c r="A19" s="49" t="s">
        <v>120</v>
      </c>
      <c r="B19" s="49" t="s">
        <v>121</v>
      </c>
      <c r="C19" s="235">
        <f t="shared" si="0"/>
        <v>336492</v>
      </c>
      <c r="D19" s="236">
        <f t="shared" si="1"/>
        <v>336492</v>
      </c>
      <c r="E19" s="236">
        <v>336492</v>
      </c>
      <c r="F19" s="236"/>
      <c r="G19" s="236"/>
      <c r="H19" s="236"/>
      <c r="I19" s="236"/>
      <c r="J19" s="236">
        <f t="shared" si="2"/>
        <v>0</v>
      </c>
      <c r="K19" s="236"/>
      <c r="L19" s="236"/>
      <c r="M19" s="236"/>
      <c r="N19" s="235"/>
      <c r="O19" s="236"/>
    </row>
    <row r="20" ht="18" customHeight="1" spans="1:15">
      <c r="A20" s="49" t="s">
        <v>122</v>
      </c>
      <c r="B20" s="49" t="s">
        <v>123</v>
      </c>
      <c r="C20" s="235">
        <f t="shared" si="0"/>
        <v>214085</v>
      </c>
      <c r="D20" s="236">
        <f t="shared" si="1"/>
        <v>214085</v>
      </c>
      <c r="E20" s="236">
        <v>214085</v>
      </c>
      <c r="F20" s="236"/>
      <c r="G20" s="236"/>
      <c r="H20" s="236"/>
      <c r="I20" s="236"/>
      <c r="J20" s="236">
        <f t="shared" si="2"/>
        <v>0</v>
      </c>
      <c r="K20" s="236"/>
      <c r="L20" s="236"/>
      <c r="M20" s="236"/>
      <c r="N20" s="235"/>
      <c r="O20" s="236"/>
    </row>
    <row r="21" ht="18" customHeight="1" spans="1:15">
      <c r="A21" s="49" t="s">
        <v>124</v>
      </c>
      <c r="B21" s="49" t="s">
        <v>125</v>
      </c>
      <c r="C21" s="235">
        <f t="shared" si="0"/>
        <v>36986.16</v>
      </c>
      <c r="D21" s="236">
        <f t="shared" si="1"/>
        <v>36986.16</v>
      </c>
      <c r="E21" s="236">
        <v>36986.16</v>
      </c>
      <c r="F21" s="236"/>
      <c r="G21" s="236"/>
      <c r="H21" s="236"/>
      <c r="I21" s="236"/>
      <c r="J21" s="236">
        <f t="shared" si="2"/>
        <v>0</v>
      </c>
      <c r="K21" s="236"/>
      <c r="L21" s="236"/>
      <c r="M21" s="236"/>
      <c r="N21" s="235"/>
      <c r="O21" s="236"/>
    </row>
    <row r="22" ht="18" customHeight="1" spans="1:15">
      <c r="A22" s="49" t="s">
        <v>126</v>
      </c>
      <c r="B22" s="49" t="s">
        <v>127</v>
      </c>
      <c r="C22" s="235">
        <f t="shared" si="0"/>
        <v>650256</v>
      </c>
      <c r="D22" s="236">
        <f t="shared" si="1"/>
        <v>650256</v>
      </c>
      <c r="E22" s="236">
        <v>650256</v>
      </c>
      <c r="F22" s="236"/>
      <c r="G22" s="236"/>
      <c r="H22" s="236"/>
      <c r="I22" s="236"/>
      <c r="J22" s="236">
        <f t="shared" si="2"/>
        <v>0</v>
      </c>
      <c r="K22" s="236"/>
      <c r="L22" s="236"/>
      <c r="M22" s="236"/>
      <c r="N22" s="235"/>
      <c r="O22" s="236"/>
    </row>
    <row r="23" ht="21" customHeight="1" spans="1:15">
      <c r="A23" s="28"/>
      <c r="B23" s="28"/>
      <c r="C23" s="218"/>
      <c r="D23" s="218"/>
      <c r="E23" s="218"/>
      <c r="F23" s="218"/>
      <c r="G23" s="218"/>
      <c r="H23" s="218"/>
      <c r="I23" s="218"/>
      <c r="J23" s="236">
        <f t="shared" si="2"/>
        <v>0</v>
      </c>
      <c r="K23" s="218"/>
      <c r="L23" s="218"/>
      <c r="M23" s="218"/>
      <c r="N23" s="218"/>
      <c r="O23" s="218"/>
    </row>
    <row r="24" ht="21" customHeight="1" spans="1:15">
      <c r="A24" s="237" t="s">
        <v>56</v>
      </c>
      <c r="B24" s="34"/>
      <c r="C24" s="218">
        <f>SUM(C8:C23)</f>
        <v>16115409.42</v>
      </c>
      <c r="D24" s="218">
        <f t="shared" ref="D24:O24" si="3">SUM(D8:D23)</f>
        <v>7788181.72</v>
      </c>
      <c r="E24" s="218">
        <f t="shared" si="3"/>
        <v>7288625.56</v>
      </c>
      <c r="F24" s="218">
        <f t="shared" si="3"/>
        <v>499556.16</v>
      </c>
      <c r="G24" s="218">
        <f t="shared" si="3"/>
        <v>0</v>
      </c>
      <c r="H24" s="218">
        <f t="shared" si="3"/>
        <v>0</v>
      </c>
      <c r="I24" s="218">
        <f t="shared" si="3"/>
        <v>0</v>
      </c>
      <c r="J24" s="218">
        <f t="shared" si="3"/>
        <v>8327227.7</v>
      </c>
      <c r="K24" s="218">
        <f t="shared" si="3"/>
        <v>8327227.7</v>
      </c>
      <c r="L24" s="218">
        <f t="shared" si="3"/>
        <v>0</v>
      </c>
      <c r="M24" s="218">
        <f t="shared" si="3"/>
        <v>0</v>
      </c>
      <c r="N24" s="218">
        <f t="shared" si="3"/>
        <v>0</v>
      </c>
      <c r="O24" s="218">
        <f t="shared" si="3"/>
        <v>0</v>
      </c>
    </row>
  </sheetData>
  <mergeCells count="12">
    <mergeCell ref="A2:O2"/>
    <mergeCell ref="A3:O3"/>
    <mergeCell ref="A4:B4"/>
    <mergeCell ref="D5:F5"/>
    <mergeCell ref="J5:O5"/>
    <mergeCell ref="A24:B24"/>
    <mergeCell ref="A5:A6"/>
    <mergeCell ref="B5:B6"/>
    <mergeCell ref="C5:C6"/>
    <mergeCell ref="G5:G6"/>
    <mergeCell ref="H5:H6"/>
    <mergeCell ref="I5:I6"/>
  </mergeCells>
  <printOptions horizontalCentered="1"/>
  <pageMargins left="0.96" right="0.96" top="0.72" bottom="0.72" header="0" footer="0"/>
  <pageSetup paperSize="9" scale="33"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5" activePane="bottomLeft" state="frozen"/>
      <selection/>
      <selection pane="bottomLeft" activeCell="D15" sqref="D15:D26"/>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1"/>
      <c r="B2" s="45"/>
      <c r="C2" s="45"/>
      <c r="D2" s="45" t="s">
        <v>128</v>
      </c>
    </row>
    <row r="3" ht="41.25" customHeight="1" spans="1:1">
      <c r="A3" s="40" t="str">
        <f>"2025"&amp;"年部门财政拨款收支预算总表"</f>
        <v>2025年部门财政拨款收支预算总表</v>
      </c>
    </row>
    <row r="4" ht="17.25" customHeight="1" spans="1:4">
      <c r="A4" s="43" t="s">
        <v>1</v>
      </c>
      <c r="B4" s="220"/>
      <c r="D4" s="45" t="s">
        <v>2</v>
      </c>
    </row>
    <row r="5" ht="17.25" customHeight="1" spans="1:4">
      <c r="A5" s="221" t="s">
        <v>3</v>
      </c>
      <c r="B5" s="222"/>
      <c r="C5" s="221" t="s">
        <v>4</v>
      </c>
      <c r="D5" s="222"/>
    </row>
    <row r="6" ht="18.75" customHeight="1" spans="1:4">
      <c r="A6" s="221" t="s">
        <v>5</v>
      </c>
      <c r="B6" s="221" t="s">
        <v>6</v>
      </c>
      <c r="C6" s="221" t="s">
        <v>7</v>
      </c>
      <c r="D6" s="221" t="s">
        <v>6</v>
      </c>
    </row>
    <row r="7" ht="16.5" customHeight="1" spans="1:4">
      <c r="A7" s="223" t="s">
        <v>129</v>
      </c>
      <c r="B7" s="77">
        <f>SUM(B8:B10)</f>
        <v>7788181.72</v>
      </c>
      <c r="C7" s="223" t="s">
        <v>130</v>
      </c>
      <c r="D7" s="77">
        <f>SUM(D8:D33)</f>
        <v>7788181.72</v>
      </c>
    </row>
    <row r="8" ht="16.5" customHeight="1" spans="1:4">
      <c r="A8" s="223" t="s">
        <v>131</v>
      </c>
      <c r="B8" s="77">
        <v>7788181.72</v>
      </c>
      <c r="C8" s="223" t="s">
        <v>132</v>
      </c>
      <c r="D8" s="77"/>
    </row>
    <row r="9" ht="16.5" customHeight="1" spans="1:4">
      <c r="A9" s="223" t="s">
        <v>133</v>
      </c>
      <c r="B9" s="77"/>
      <c r="C9" s="223" t="s">
        <v>134</v>
      </c>
      <c r="D9" s="77"/>
    </row>
    <row r="10" ht="16.5" customHeight="1" spans="1:4">
      <c r="A10" s="223" t="s">
        <v>135</v>
      </c>
      <c r="B10" s="77"/>
      <c r="C10" s="223" t="s">
        <v>136</v>
      </c>
      <c r="D10" s="77"/>
    </row>
    <row r="11" ht="16.5" customHeight="1" spans="1:4">
      <c r="A11" s="223" t="s">
        <v>137</v>
      </c>
      <c r="B11" s="77"/>
      <c r="C11" s="223" t="s">
        <v>138</v>
      </c>
      <c r="D11" s="77"/>
    </row>
    <row r="12" ht="16.5" customHeight="1" spans="1:4">
      <c r="A12" s="223" t="s">
        <v>131</v>
      </c>
      <c r="B12" s="77"/>
      <c r="C12" s="223" t="s">
        <v>139</v>
      </c>
      <c r="D12" s="77"/>
    </row>
    <row r="13" ht="16.5" customHeight="1" spans="1:4">
      <c r="A13" s="212" t="s">
        <v>133</v>
      </c>
      <c r="B13" s="77"/>
      <c r="C13" s="66" t="s">
        <v>140</v>
      </c>
      <c r="D13" s="77"/>
    </row>
    <row r="14" ht="16.5" customHeight="1" spans="1:4">
      <c r="A14" s="212" t="s">
        <v>135</v>
      </c>
      <c r="B14" s="77"/>
      <c r="C14" s="66" t="s">
        <v>141</v>
      </c>
      <c r="D14" s="77"/>
    </row>
    <row r="15" ht="16.5" customHeight="1" spans="1:4">
      <c r="A15" s="224"/>
      <c r="B15" s="77"/>
      <c r="C15" s="66" t="s">
        <v>142</v>
      </c>
      <c r="D15" s="77">
        <v>924000.6</v>
      </c>
    </row>
    <row r="16" ht="16.5" customHeight="1" spans="1:4">
      <c r="A16" s="224"/>
      <c r="B16" s="77"/>
      <c r="C16" s="66" t="s">
        <v>143</v>
      </c>
      <c r="D16" s="77">
        <v>6213925.12</v>
      </c>
    </row>
    <row r="17" ht="16.5" customHeight="1" spans="1:4">
      <c r="A17" s="224"/>
      <c r="B17" s="77"/>
      <c r="C17" s="66" t="s">
        <v>144</v>
      </c>
      <c r="D17" s="77"/>
    </row>
    <row r="18" ht="16.5" customHeight="1" spans="1:4">
      <c r="A18" s="224"/>
      <c r="B18" s="77"/>
      <c r="C18" s="66" t="s">
        <v>145</v>
      </c>
      <c r="D18" s="77"/>
    </row>
    <row r="19" ht="16.5" customHeight="1" spans="1:4">
      <c r="A19" s="224"/>
      <c r="B19" s="77"/>
      <c r="C19" s="66" t="s">
        <v>146</v>
      </c>
      <c r="D19" s="77"/>
    </row>
    <row r="20" ht="16.5" customHeight="1" spans="1:4">
      <c r="A20" s="224"/>
      <c r="B20" s="77"/>
      <c r="C20" s="66" t="s">
        <v>147</v>
      </c>
      <c r="D20" s="77"/>
    </row>
    <row r="21" ht="16.5" customHeight="1" spans="1:4">
      <c r="A21" s="224"/>
      <c r="B21" s="77"/>
      <c r="C21" s="66" t="s">
        <v>148</v>
      </c>
      <c r="D21" s="77"/>
    </row>
    <row r="22" ht="16.5" customHeight="1" spans="1:4">
      <c r="A22" s="224"/>
      <c r="B22" s="77"/>
      <c r="C22" s="66" t="s">
        <v>149</v>
      </c>
      <c r="D22" s="77"/>
    </row>
    <row r="23" ht="16.5" customHeight="1" spans="1:4">
      <c r="A23" s="224"/>
      <c r="B23" s="77"/>
      <c r="C23" s="66" t="s">
        <v>150</v>
      </c>
      <c r="D23" s="77"/>
    </row>
    <row r="24" ht="16.5" customHeight="1" spans="1:4">
      <c r="A24" s="224"/>
      <c r="B24" s="77"/>
      <c r="C24" s="66" t="s">
        <v>151</v>
      </c>
      <c r="D24" s="77"/>
    </row>
    <row r="25" ht="16.5" customHeight="1" spans="1:4">
      <c r="A25" s="224"/>
      <c r="B25" s="77"/>
      <c r="C25" s="66" t="s">
        <v>152</v>
      </c>
      <c r="D25" s="77"/>
    </row>
    <row r="26" ht="16.5" customHeight="1" spans="1:4">
      <c r="A26" s="224"/>
      <c r="B26" s="77"/>
      <c r="C26" s="66" t="s">
        <v>153</v>
      </c>
      <c r="D26" s="77">
        <v>650256</v>
      </c>
    </row>
    <row r="27" ht="16.5" customHeight="1" spans="1:4">
      <c r="A27" s="224"/>
      <c r="B27" s="77"/>
      <c r="C27" s="66" t="s">
        <v>154</v>
      </c>
      <c r="D27" s="77"/>
    </row>
    <row r="28" ht="16.5" customHeight="1" spans="1:4">
      <c r="A28" s="224"/>
      <c r="B28" s="77"/>
      <c r="C28" s="66" t="s">
        <v>155</v>
      </c>
      <c r="D28" s="77"/>
    </row>
    <row r="29" ht="16.5" customHeight="1" spans="1:4">
      <c r="A29" s="224"/>
      <c r="B29" s="77"/>
      <c r="C29" s="66" t="s">
        <v>156</v>
      </c>
      <c r="D29" s="77"/>
    </row>
    <row r="30" ht="16.5" customHeight="1" spans="1:4">
      <c r="A30" s="224"/>
      <c r="B30" s="77"/>
      <c r="C30" s="66" t="s">
        <v>157</v>
      </c>
      <c r="D30" s="77"/>
    </row>
    <row r="31" ht="16.5" customHeight="1" spans="1:4">
      <c r="A31" s="224"/>
      <c r="B31" s="77"/>
      <c r="C31" s="66" t="s">
        <v>158</v>
      </c>
      <c r="D31" s="77"/>
    </row>
    <row r="32" ht="16.5" customHeight="1" spans="1:4">
      <c r="A32" s="224"/>
      <c r="B32" s="77"/>
      <c r="C32" s="212" t="s">
        <v>159</v>
      </c>
      <c r="D32" s="77"/>
    </row>
    <row r="33" ht="16.5" customHeight="1" spans="1:4">
      <c r="A33" s="224"/>
      <c r="B33" s="77"/>
      <c r="C33" s="212" t="s">
        <v>160</v>
      </c>
      <c r="D33" s="77"/>
    </row>
    <row r="34" ht="16.5" customHeight="1" spans="1:4">
      <c r="A34" s="224"/>
      <c r="B34" s="77"/>
      <c r="C34" s="28" t="s">
        <v>161</v>
      </c>
      <c r="D34" s="77"/>
    </row>
    <row r="35" ht="15" customHeight="1" spans="1:4">
      <c r="A35" s="225" t="s">
        <v>51</v>
      </c>
      <c r="B35" s="226">
        <f>B7</f>
        <v>7788181.72</v>
      </c>
      <c r="C35" s="225" t="s">
        <v>52</v>
      </c>
      <c r="D35" s="226">
        <f>D7</f>
        <v>7788181.72</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outlinePr summaryRight="0"/>
    <pageSetUpPr fitToPage="1"/>
  </sheetPr>
  <dimension ref="A1:G34"/>
  <sheetViews>
    <sheetView showZeros="0" workbookViewId="0">
      <pane ySplit="1" topLeftCell="A3" activePane="bottomLeft" state="frozen"/>
      <selection/>
      <selection pane="bottomLeft" activeCell="F35" sqref="F35"/>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56"/>
      <c r="F2" s="68"/>
      <c r="G2" s="205" t="s">
        <v>162</v>
      </c>
    </row>
    <row r="3" ht="41.25" customHeight="1" spans="1:7">
      <c r="A3" s="138" t="str">
        <f>"2025"&amp;"年一般公共预算支出预算表（按功能科目分类）"</f>
        <v>2025年一般公共预算支出预算表（按功能科目分类）</v>
      </c>
      <c r="B3" s="138"/>
      <c r="C3" s="138"/>
      <c r="D3" s="138"/>
      <c r="E3" s="138"/>
      <c r="F3" s="138"/>
      <c r="G3" s="138"/>
    </row>
    <row r="4" ht="18" customHeight="1" spans="1:7">
      <c r="A4" s="6" t="s">
        <v>1</v>
      </c>
      <c r="F4" s="134"/>
      <c r="G4" s="205" t="s">
        <v>2</v>
      </c>
    </row>
    <row r="5" ht="20.25" customHeight="1" spans="1:7">
      <c r="A5" s="206" t="s">
        <v>163</v>
      </c>
      <c r="B5" s="207"/>
      <c r="C5" s="139" t="s">
        <v>56</v>
      </c>
      <c r="D5" s="208" t="s">
        <v>76</v>
      </c>
      <c r="E5" s="13"/>
      <c r="F5" s="14"/>
      <c r="G5" s="209" t="s">
        <v>77</v>
      </c>
    </row>
    <row r="6" ht="20.25" customHeight="1" spans="1:7">
      <c r="A6" s="210" t="s">
        <v>73</v>
      </c>
      <c r="B6" s="210" t="s">
        <v>74</v>
      </c>
      <c r="C6" s="20"/>
      <c r="D6" s="144" t="s">
        <v>58</v>
      </c>
      <c r="E6" s="144" t="s">
        <v>164</v>
      </c>
      <c r="F6" s="144" t="s">
        <v>165</v>
      </c>
      <c r="G6" s="211"/>
    </row>
    <row r="7" ht="15" customHeight="1" spans="1:7">
      <c r="A7" s="56" t="s">
        <v>83</v>
      </c>
      <c r="B7" s="56" t="s">
        <v>84</v>
      </c>
      <c r="C7" s="56" t="s">
        <v>85</v>
      </c>
      <c r="D7" s="56" t="s">
        <v>86</v>
      </c>
      <c r="E7" s="56" t="s">
        <v>87</v>
      </c>
      <c r="F7" s="56" t="s">
        <v>88</v>
      </c>
      <c r="G7" s="56" t="s">
        <v>89</v>
      </c>
    </row>
    <row r="8" ht="15" customHeight="1" spans="1:7">
      <c r="A8" s="212">
        <v>208</v>
      </c>
      <c r="B8" s="56" t="s">
        <v>166</v>
      </c>
      <c r="C8" s="213">
        <f t="shared" ref="C8:C31" si="0">D8+G8</f>
        <v>924000.6</v>
      </c>
      <c r="D8" s="213">
        <f t="shared" ref="D8:D24" si="1">SUM(E8:F8)</f>
        <v>924000.6</v>
      </c>
      <c r="E8" s="213">
        <f>E9+E12</f>
        <v>924000.6</v>
      </c>
      <c r="F8" s="213">
        <f>F9+F12</f>
        <v>0</v>
      </c>
      <c r="G8" s="213">
        <f>G9+G12</f>
        <v>0</v>
      </c>
    </row>
    <row r="9" ht="15" customHeight="1" spans="1:7">
      <c r="A9" s="214" t="s">
        <v>167</v>
      </c>
      <c r="B9" s="56" t="s">
        <v>168</v>
      </c>
      <c r="C9" s="213">
        <f t="shared" si="0"/>
        <v>898077</v>
      </c>
      <c r="D9" s="213">
        <f t="shared" si="1"/>
        <v>898077</v>
      </c>
      <c r="E9" s="213">
        <f>E10+E11</f>
        <v>898077</v>
      </c>
      <c r="F9" s="213"/>
      <c r="G9" s="213"/>
    </row>
    <row r="10" ht="15" customHeight="1" spans="1:7">
      <c r="A10" s="214" t="s">
        <v>169</v>
      </c>
      <c r="B10" s="215" t="s">
        <v>101</v>
      </c>
      <c r="C10" s="213">
        <f t="shared" si="0"/>
        <v>734877</v>
      </c>
      <c r="D10" s="213">
        <f t="shared" si="1"/>
        <v>734877</v>
      </c>
      <c r="E10" s="213">
        <v>734877</v>
      </c>
      <c r="F10" s="213"/>
      <c r="G10" s="213"/>
    </row>
    <row r="11" ht="15" customHeight="1" spans="1:7">
      <c r="A11" s="214" t="s">
        <v>170</v>
      </c>
      <c r="B11" s="215" t="s">
        <v>103</v>
      </c>
      <c r="C11" s="213">
        <f t="shared" si="0"/>
        <v>163200</v>
      </c>
      <c r="D11" s="213">
        <f t="shared" si="1"/>
        <v>163200</v>
      </c>
      <c r="E11" s="213">
        <v>163200</v>
      </c>
      <c r="F11" s="213"/>
      <c r="G11" s="213"/>
    </row>
    <row r="12" s="1" customFormat="1" ht="15" customHeight="1" spans="1:7">
      <c r="A12" s="214" t="s">
        <v>171</v>
      </c>
      <c r="B12" s="216" t="s">
        <v>172</v>
      </c>
      <c r="C12" s="213">
        <f t="shared" si="0"/>
        <v>25923.6</v>
      </c>
      <c r="D12" s="213">
        <f t="shared" si="1"/>
        <v>25923.6</v>
      </c>
      <c r="E12" s="213">
        <f>E13</f>
        <v>25923.6</v>
      </c>
      <c r="F12" s="213"/>
      <c r="G12" s="213">
        <f>G13</f>
        <v>0</v>
      </c>
    </row>
    <row r="13" ht="15" customHeight="1" spans="1:7">
      <c r="A13" s="214" t="s">
        <v>173</v>
      </c>
      <c r="B13" s="215" t="s">
        <v>105</v>
      </c>
      <c r="C13" s="213">
        <f t="shared" si="0"/>
        <v>25923.6</v>
      </c>
      <c r="D13" s="213">
        <f t="shared" si="1"/>
        <v>25923.6</v>
      </c>
      <c r="E13" s="213">
        <v>25923.6</v>
      </c>
      <c r="F13" s="213"/>
      <c r="G13" s="213"/>
    </row>
    <row r="14" s="1" customFormat="1" ht="15" customHeight="1" spans="1:7">
      <c r="A14" s="214" t="s">
        <v>174</v>
      </c>
      <c r="B14" s="216" t="s">
        <v>175</v>
      </c>
      <c r="C14" s="213">
        <f t="shared" si="0"/>
        <v>6213925.12</v>
      </c>
      <c r="D14" s="213">
        <f t="shared" si="1"/>
        <v>5714368.96</v>
      </c>
      <c r="E14" s="213">
        <f>E15+E17+E20+E25</f>
        <v>5714368.96</v>
      </c>
      <c r="F14" s="213">
        <f>F15+F17+F20+F25</f>
        <v>0</v>
      </c>
      <c r="G14" s="213">
        <f>G15+G17+G20+G25</f>
        <v>499556.16</v>
      </c>
    </row>
    <row r="15" s="1" customFormat="1" ht="15" customHeight="1" spans="1:7">
      <c r="A15" s="214" t="s">
        <v>176</v>
      </c>
      <c r="B15" s="216" t="s">
        <v>177</v>
      </c>
      <c r="C15" s="213">
        <f t="shared" si="0"/>
        <v>13440</v>
      </c>
      <c r="D15" s="213">
        <f t="shared" si="1"/>
        <v>0</v>
      </c>
      <c r="E15" s="213">
        <f>E16</f>
        <v>0</v>
      </c>
      <c r="F15" s="213">
        <f>F16</f>
        <v>0</v>
      </c>
      <c r="G15" s="213">
        <f>G16</f>
        <v>13440</v>
      </c>
    </row>
    <row r="16" ht="15" customHeight="1" spans="1:7">
      <c r="A16" s="214" t="s">
        <v>178</v>
      </c>
      <c r="B16" s="215" t="s">
        <v>107</v>
      </c>
      <c r="C16" s="213">
        <f t="shared" si="0"/>
        <v>13440</v>
      </c>
      <c r="D16" s="213">
        <f t="shared" si="1"/>
        <v>0</v>
      </c>
      <c r="E16" s="213"/>
      <c r="F16" s="213"/>
      <c r="G16" s="213">
        <v>13440</v>
      </c>
    </row>
    <row r="17" s="1" customFormat="1" ht="15" customHeight="1" spans="1:7">
      <c r="A17" s="214" t="s">
        <v>179</v>
      </c>
      <c r="B17" s="216" t="s">
        <v>180</v>
      </c>
      <c r="C17" s="213">
        <f t="shared" si="0"/>
        <v>5145937.64</v>
      </c>
      <c r="D17" s="213">
        <f t="shared" si="1"/>
        <v>5126805.8</v>
      </c>
      <c r="E17" s="213">
        <f>SUM(E18:E19)</f>
        <v>5126805.8</v>
      </c>
      <c r="F17" s="213">
        <f>SUM(F18:F19)</f>
        <v>0</v>
      </c>
      <c r="G17" s="213">
        <f>SUM(G18:G19)</f>
        <v>19131.84</v>
      </c>
    </row>
    <row r="18" ht="15" customHeight="1" spans="1:7">
      <c r="A18" s="214" t="s">
        <v>181</v>
      </c>
      <c r="B18" s="215" t="s">
        <v>109</v>
      </c>
      <c r="C18" s="213">
        <f t="shared" si="0"/>
        <v>4604661.8</v>
      </c>
      <c r="D18" s="213">
        <f t="shared" si="1"/>
        <v>4604661.8</v>
      </c>
      <c r="E18" s="213">
        <v>4604661.8</v>
      </c>
      <c r="F18" s="213"/>
      <c r="G18" s="213"/>
    </row>
    <row r="19" ht="15" customHeight="1" spans="1:7">
      <c r="A19" s="214" t="s">
        <v>182</v>
      </c>
      <c r="B19" s="215" t="s">
        <v>111</v>
      </c>
      <c r="C19" s="213">
        <f t="shared" si="0"/>
        <v>541275.84</v>
      </c>
      <c r="D19" s="213">
        <f t="shared" si="1"/>
        <v>522144</v>
      </c>
      <c r="E19" s="213">
        <v>522144</v>
      </c>
      <c r="F19" s="213"/>
      <c r="G19" s="213">
        <v>19131.84</v>
      </c>
    </row>
    <row r="20" s="1" customFormat="1" ht="15" customHeight="1" spans="1:7">
      <c r="A20" s="214" t="s">
        <v>183</v>
      </c>
      <c r="B20" s="216" t="s">
        <v>184</v>
      </c>
      <c r="C20" s="213">
        <f t="shared" si="0"/>
        <v>466984.32</v>
      </c>
      <c r="D20" s="213">
        <f t="shared" si="1"/>
        <v>0</v>
      </c>
      <c r="E20" s="213">
        <f>SUM(E21:E24)</f>
        <v>0</v>
      </c>
      <c r="F20" s="213">
        <f>SUM(F21:F24)</f>
        <v>0</v>
      </c>
      <c r="G20" s="213">
        <f>SUM(G21:G24)</f>
        <v>466984.32</v>
      </c>
    </row>
    <row r="21" ht="15" customHeight="1" spans="1:7">
      <c r="A21" s="214" t="s">
        <v>185</v>
      </c>
      <c r="B21" s="215" t="s">
        <v>113</v>
      </c>
      <c r="C21" s="213">
        <f t="shared" si="0"/>
        <v>385464.32</v>
      </c>
      <c r="D21" s="213">
        <f t="shared" si="1"/>
        <v>0</v>
      </c>
      <c r="E21" s="213"/>
      <c r="F21" s="213"/>
      <c r="G21" s="213">
        <v>385464.32</v>
      </c>
    </row>
    <row r="22" ht="15" customHeight="1" spans="1:7">
      <c r="A22" s="214" t="s">
        <v>186</v>
      </c>
      <c r="B22" s="215" t="s">
        <v>115</v>
      </c>
      <c r="C22" s="213">
        <f t="shared" si="0"/>
        <v>34000</v>
      </c>
      <c r="D22" s="213">
        <f t="shared" si="1"/>
        <v>0</v>
      </c>
      <c r="E22" s="213"/>
      <c r="F22" s="213"/>
      <c r="G22" s="213">
        <v>34000</v>
      </c>
    </row>
    <row r="23" ht="15" customHeight="1" spans="1:7">
      <c r="A23" s="214" t="s">
        <v>187</v>
      </c>
      <c r="B23" s="215" t="s">
        <v>117</v>
      </c>
      <c r="C23" s="213">
        <f t="shared" si="0"/>
        <v>1000</v>
      </c>
      <c r="D23" s="213">
        <f t="shared" si="1"/>
        <v>0</v>
      </c>
      <c r="E23" s="213"/>
      <c r="F23" s="213"/>
      <c r="G23" s="213">
        <v>1000</v>
      </c>
    </row>
    <row r="24" ht="15" customHeight="1" spans="1:7">
      <c r="A24" s="214" t="s">
        <v>188</v>
      </c>
      <c r="B24" s="215" t="s">
        <v>119</v>
      </c>
      <c r="C24" s="213">
        <f t="shared" si="0"/>
        <v>46520</v>
      </c>
      <c r="D24" s="213">
        <f t="shared" si="1"/>
        <v>0</v>
      </c>
      <c r="E24" s="213"/>
      <c r="F24" s="213"/>
      <c r="G24" s="213">
        <v>46520</v>
      </c>
    </row>
    <row r="25" s="1" customFormat="1" ht="15" customHeight="1" spans="1:7">
      <c r="A25" s="214" t="s">
        <v>189</v>
      </c>
      <c r="B25" s="216" t="s">
        <v>190</v>
      </c>
      <c r="C25" s="213">
        <f t="shared" si="0"/>
        <v>587563.16</v>
      </c>
      <c r="D25" s="213">
        <f>SUM(D26:D28)</f>
        <v>587563.16</v>
      </c>
      <c r="E25" s="213">
        <f>SUM(E26:E28)</f>
        <v>587563.16</v>
      </c>
      <c r="F25" s="213"/>
      <c r="G25" s="213"/>
    </row>
    <row r="26" ht="15" customHeight="1" spans="1:7">
      <c r="A26" s="214" t="s">
        <v>191</v>
      </c>
      <c r="B26" s="215" t="s">
        <v>121</v>
      </c>
      <c r="C26" s="213">
        <f t="shared" si="0"/>
        <v>336492</v>
      </c>
      <c r="D26" s="213">
        <f>SUM(E26:F26)</f>
        <v>336492</v>
      </c>
      <c r="E26" s="213">
        <v>336492</v>
      </c>
      <c r="F26" s="213"/>
      <c r="G26" s="213"/>
    </row>
    <row r="27" ht="15" customHeight="1" spans="1:7">
      <c r="A27" s="214" t="s">
        <v>192</v>
      </c>
      <c r="B27" s="215" t="s">
        <v>123</v>
      </c>
      <c r="C27" s="213">
        <f t="shared" si="0"/>
        <v>214085</v>
      </c>
      <c r="D27" s="213">
        <f>SUM(E27:F27)</f>
        <v>214085</v>
      </c>
      <c r="E27" s="213">
        <v>214085</v>
      </c>
      <c r="F27" s="213"/>
      <c r="G27" s="213"/>
    </row>
    <row r="28" ht="15" customHeight="1" spans="1:7">
      <c r="A28" s="214" t="s">
        <v>193</v>
      </c>
      <c r="B28" s="215" t="s">
        <v>125</v>
      </c>
      <c r="C28" s="213">
        <f t="shared" si="0"/>
        <v>36986.16</v>
      </c>
      <c r="D28" s="213">
        <f>SUM(E28:F28)</f>
        <v>36986.16</v>
      </c>
      <c r="E28" s="213">
        <v>36986.16</v>
      </c>
      <c r="F28" s="213"/>
      <c r="G28" s="213"/>
    </row>
    <row r="29" s="1" customFormat="1" ht="15" customHeight="1" spans="1:7">
      <c r="A29" s="214" t="s">
        <v>194</v>
      </c>
      <c r="B29" s="216" t="s">
        <v>195</v>
      </c>
      <c r="C29" s="213">
        <f t="shared" si="0"/>
        <v>650256</v>
      </c>
      <c r="D29" s="213">
        <f>D30</f>
        <v>650256</v>
      </c>
      <c r="E29" s="213">
        <f>E30</f>
        <v>650256</v>
      </c>
      <c r="F29" s="213"/>
      <c r="G29" s="213"/>
    </row>
    <row r="30" s="1" customFormat="1" ht="15" customHeight="1" spans="1:7">
      <c r="A30" s="214" t="s">
        <v>196</v>
      </c>
      <c r="B30" s="216" t="s">
        <v>197</v>
      </c>
      <c r="C30" s="213">
        <f t="shared" si="0"/>
        <v>650256</v>
      </c>
      <c r="D30" s="213">
        <f>D31</f>
        <v>650256</v>
      </c>
      <c r="E30" s="213">
        <f>E31</f>
        <v>650256</v>
      </c>
      <c r="F30" s="213"/>
      <c r="G30" s="213"/>
    </row>
    <row r="31" ht="15" customHeight="1" spans="1:7">
      <c r="A31" s="214" t="s">
        <v>198</v>
      </c>
      <c r="B31" s="215" t="s">
        <v>127</v>
      </c>
      <c r="C31" s="213">
        <f t="shared" si="0"/>
        <v>650256</v>
      </c>
      <c r="D31" s="213">
        <f>SUM(E31:F31)</f>
        <v>650256</v>
      </c>
      <c r="E31" s="213">
        <v>650256</v>
      </c>
      <c r="F31" s="213"/>
      <c r="G31" s="213"/>
    </row>
    <row r="32" ht="18" customHeight="1" spans="1:7">
      <c r="A32" s="75" t="s">
        <v>199</v>
      </c>
      <c r="B32" s="217" t="s">
        <v>199</v>
      </c>
      <c r="C32" s="218">
        <f>C8+C14+C29</f>
        <v>7788181.72</v>
      </c>
      <c r="D32" s="218">
        <f>D8+D14+D29</f>
        <v>7288625.56</v>
      </c>
      <c r="E32" s="218">
        <f>E8+E14+E29</f>
        <v>7288625.56</v>
      </c>
      <c r="F32" s="218">
        <f>F8+F14+F29</f>
        <v>0</v>
      </c>
      <c r="G32" s="218">
        <f>G8+G14+G29</f>
        <v>499556.16</v>
      </c>
    </row>
    <row r="34" customHeight="1" spans="1:1">
      <c r="A34" s="219"/>
    </row>
  </sheetData>
  <mergeCells count="6">
    <mergeCell ref="A3:G3"/>
    <mergeCell ref="A5:B5"/>
    <mergeCell ref="D5:F5"/>
    <mergeCell ref="A32:B32"/>
    <mergeCell ref="C5:C6"/>
    <mergeCell ref="G5:G6"/>
  </mergeCells>
  <printOptions horizontalCentered="1"/>
  <pageMargins left="0.37" right="0.37" top="0.56" bottom="0.56" header="0.48" footer="0.48"/>
  <pageSetup paperSize="9" scale="6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C15" sqref="C15"/>
    </sheetView>
  </sheetViews>
  <sheetFormatPr defaultColWidth="10.425" defaultRowHeight="14.25" customHeight="1" outlineLevelCol="5"/>
  <cols>
    <col min="1" max="6" width="28.1416666666667" style="1" customWidth="1"/>
    <col min="7" max="16384" width="10.425" style="1"/>
  </cols>
  <sheetData>
    <row r="1" customHeight="1" spans="1:6">
      <c r="A1" s="2"/>
      <c r="B1" s="2"/>
      <c r="C1" s="2"/>
      <c r="D1" s="2"/>
      <c r="E1" s="2"/>
      <c r="F1" s="2"/>
    </row>
    <row r="2" customHeight="1" spans="1:6">
      <c r="A2" s="42"/>
      <c r="B2" s="42"/>
      <c r="C2" s="42"/>
      <c r="D2" s="42"/>
      <c r="E2" s="41"/>
      <c r="F2" s="199" t="s">
        <v>200</v>
      </c>
    </row>
    <row r="3" ht="41.25" customHeight="1" spans="1:6">
      <c r="A3" s="200" t="str">
        <f>"2025"&amp;"年一般公共预算“三公”经费支出预算表"</f>
        <v>2025年一般公共预算“三公”经费支出预算表</v>
      </c>
      <c r="B3" s="42"/>
      <c r="C3" s="42"/>
      <c r="D3" s="42"/>
      <c r="E3" s="41"/>
      <c r="F3" s="42"/>
    </row>
    <row r="4" customHeight="1" spans="1:6">
      <c r="A4" s="201" t="s">
        <v>1</v>
      </c>
      <c r="B4" s="202"/>
      <c r="D4" s="42"/>
      <c r="E4" s="41"/>
      <c r="F4" s="61" t="s">
        <v>2</v>
      </c>
    </row>
    <row r="5" ht="27" customHeight="1" spans="1:6">
      <c r="A5" s="46" t="s">
        <v>201</v>
      </c>
      <c r="B5" s="46" t="s">
        <v>202</v>
      </c>
      <c r="C5" s="46" t="s">
        <v>203</v>
      </c>
      <c r="D5" s="46"/>
      <c r="E5" s="35"/>
      <c r="F5" s="46" t="s">
        <v>204</v>
      </c>
    </row>
    <row r="6" ht="28.5" customHeight="1" spans="1:6">
      <c r="A6" s="203"/>
      <c r="B6" s="48"/>
      <c r="C6" s="35" t="s">
        <v>58</v>
      </c>
      <c r="D6" s="35" t="s">
        <v>205</v>
      </c>
      <c r="E6" s="35" t="s">
        <v>206</v>
      </c>
      <c r="F6" s="47"/>
    </row>
    <row r="7" ht="17.25" customHeight="1" spans="1:6">
      <c r="A7" s="53" t="s">
        <v>83</v>
      </c>
      <c r="B7" s="53" t="s">
        <v>84</v>
      </c>
      <c r="C7" s="53" t="s">
        <v>85</v>
      </c>
      <c r="D7" s="53" t="s">
        <v>86</v>
      </c>
      <c r="E7" s="53" t="s">
        <v>87</v>
      </c>
      <c r="F7" s="53" t="s">
        <v>88</v>
      </c>
    </row>
    <row r="8" ht="17.25" customHeight="1" spans="1:6">
      <c r="A8" s="77"/>
      <c r="B8" s="77"/>
      <c r="C8" s="77"/>
      <c r="D8" s="77"/>
      <c r="E8" s="77"/>
      <c r="F8" s="77"/>
    </row>
    <row r="9" customHeight="1" spans="1:1">
      <c r="A9" s="204" t="s">
        <v>207</v>
      </c>
    </row>
  </sheetData>
  <mergeCells count="6">
    <mergeCell ref="A3:F3"/>
    <mergeCell ref="A4:B4"/>
    <mergeCell ref="C5:E5"/>
    <mergeCell ref="A5:A6"/>
    <mergeCell ref="B5:B6"/>
    <mergeCell ref="F5:F6"/>
  </mergeCells>
  <pageMargins left="0.67" right="0.67" top="0.72" bottom="0.72" header="0.28" footer="0.28"/>
  <pageSetup paperSize="9" scale="6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outlinePr summaryRight="0"/>
    <pageSetUpPr fitToPage="1"/>
  </sheetPr>
  <dimension ref="A1:X29"/>
  <sheetViews>
    <sheetView showZeros="0" tabSelected="1" topLeftCell="E1" workbookViewId="0">
      <pane ySplit="1" topLeftCell="A5" activePane="bottomLeft" state="frozen"/>
      <selection/>
      <selection pane="bottomLeft" activeCell="M30" sqref="M30"/>
    </sheetView>
  </sheetViews>
  <sheetFormatPr defaultColWidth="9.14166666666667" defaultRowHeight="14.25" customHeight="1"/>
  <cols>
    <col min="1" max="2" width="32.8416666666667" customWidth="1"/>
    <col min="3" max="3" width="20.7083333333333" style="1"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78"/>
      <c r="B1" s="78"/>
      <c r="C1" s="2"/>
      <c r="D1" s="78"/>
      <c r="E1" s="78"/>
      <c r="F1" s="78"/>
      <c r="G1" s="78"/>
      <c r="H1" s="78"/>
      <c r="I1" s="78"/>
      <c r="J1" s="78"/>
      <c r="K1" s="78"/>
      <c r="L1" s="78"/>
      <c r="M1" s="78"/>
      <c r="N1" s="78"/>
      <c r="O1" s="78"/>
      <c r="P1" s="78"/>
      <c r="Q1" s="78"/>
      <c r="R1" s="78"/>
      <c r="S1" s="78"/>
      <c r="T1" s="78"/>
      <c r="U1" s="78"/>
      <c r="V1" s="78"/>
      <c r="W1" s="78"/>
      <c r="X1" s="78"/>
    </row>
    <row r="2" ht="13.5" customHeight="1" spans="2:24">
      <c r="B2" s="181"/>
      <c r="C2" s="183"/>
      <c r="E2" s="184"/>
      <c r="F2" s="184"/>
      <c r="G2" s="184"/>
      <c r="H2" s="184"/>
      <c r="I2" s="80"/>
      <c r="J2" s="80"/>
      <c r="K2" s="80"/>
      <c r="L2" s="80"/>
      <c r="M2" s="80"/>
      <c r="N2" s="80"/>
      <c r="R2" s="80"/>
      <c r="V2" s="197"/>
      <c r="X2" s="129" t="s">
        <v>208</v>
      </c>
    </row>
    <row r="3" ht="45.75" customHeight="1" spans="1:24">
      <c r="A3" s="82" t="str">
        <f>"2025"&amp;"年部门基本支出预算表"</f>
        <v>2025年部门基本支出预算表</v>
      </c>
      <c r="B3" s="118"/>
      <c r="C3" s="63"/>
      <c r="D3" s="82"/>
      <c r="E3" s="82"/>
      <c r="F3" s="82"/>
      <c r="G3" s="82"/>
      <c r="H3" s="82"/>
      <c r="I3" s="82"/>
      <c r="J3" s="82"/>
      <c r="K3" s="82"/>
      <c r="L3" s="82"/>
      <c r="M3" s="82"/>
      <c r="N3" s="82"/>
      <c r="O3" s="118"/>
      <c r="P3" s="118"/>
      <c r="Q3" s="118"/>
      <c r="R3" s="82"/>
      <c r="S3" s="82"/>
      <c r="T3" s="82"/>
      <c r="U3" s="82"/>
      <c r="V3" s="82"/>
      <c r="W3" s="82"/>
      <c r="X3" s="82"/>
    </row>
    <row r="4" ht="18.75" customHeight="1" spans="1:24">
      <c r="A4" s="158" t="s">
        <v>1</v>
      </c>
      <c r="B4" s="159"/>
      <c r="C4" s="185"/>
      <c r="D4" s="186"/>
      <c r="E4" s="186"/>
      <c r="F4" s="186"/>
      <c r="G4" s="186"/>
      <c r="H4" s="186"/>
      <c r="I4" s="85"/>
      <c r="J4" s="85"/>
      <c r="K4" s="85"/>
      <c r="L4" s="85"/>
      <c r="M4" s="85"/>
      <c r="N4" s="85"/>
      <c r="O4" s="120"/>
      <c r="P4" s="120"/>
      <c r="Q4" s="120"/>
      <c r="R4" s="85"/>
      <c r="V4" s="197"/>
      <c r="X4" s="129" t="s">
        <v>2</v>
      </c>
    </row>
    <row r="5" ht="18" customHeight="1" spans="1:24">
      <c r="A5" s="160" t="s">
        <v>209</v>
      </c>
      <c r="B5" s="160" t="s">
        <v>210</v>
      </c>
      <c r="C5" s="10" t="s">
        <v>211</v>
      </c>
      <c r="D5" s="160" t="s">
        <v>212</v>
      </c>
      <c r="E5" s="160" t="s">
        <v>213</v>
      </c>
      <c r="F5" s="160" t="s">
        <v>214</v>
      </c>
      <c r="G5" s="160" t="s">
        <v>215</v>
      </c>
      <c r="H5" s="160" t="s">
        <v>216</v>
      </c>
      <c r="I5" s="193" t="s">
        <v>217</v>
      </c>
      <c r="J5" s="114" t="s">
        <v>217</v>
      </c>
      <c r="K5" s="114"/>
      <c r="L5" s="114"/>
      <c r="M5" s="114"/>
      <c r="N5" s="114"/>
      <c r="O5" s="171"/>
      <c r="P5" s="171"/>
      <c r="Q5" s="171"/>
      <c r="R5" s="106" t="s">
        <v>62</v>
      </c>
      <c r="S5" s="114" t="s">
        <v>63</v>
      </c>
      <c r="T5" s="114"/>
      <c r="U5" s="114"/>
      <c r="V5" s="114"/>
      <c r="W5" s="114"/>
      <c r="X5" s="115"/>
    </row>
    <row r="6" ht="18" customHeight="1" spans="1:24">
      <c r="A6" s="161"/>
      <c r="B6" s="162"/>
      <c r="C6" s="141"/>
      <c r="D6" s="161"/>
      <c r="E6" s="161"/>
      <c r="F6" s="161"/>
      <c r="G6" s="161"/>
      <c r="H6" s="161"/>
      <c r="I6" s="194" t="s">
        <v>218</v>
      </c>
      <c r="J6" s="193" t="s">
        <v>59</v>
      </c>
      <c r="K6" s="114"/>
      <c r="L6" s="114"/>
      <c r="M6" s="114"/>
      <c r="N6" s="115"/>
      <c r="O6" s="170" t="s">
        <v>219</v>
      </c>
      <c r="P6" s="171"/>
      <c r="Q6" s="172"/>
      <c r="R6" s="160" t="s">
        <v>62</v>
      </c>
      <c r="S6" s="193" t="s">
        <v>63</v>
      </c>
      <c r="T6" s="106" t="s">
        <v>65</v>
      </c>
      <c r="U6" s="114" t="s">
        <v>63</v>
      </c>
      <c r="V6" s="106" t="s">
        <v>67</v>
      </c>
      <c r="W6" s="106" t="s">
        <v>68</v>
      </c>
      <c r="X6" s="198" t="s">
        <v>69</v>
      </c>
    </row>
    <row r="7" ht="19.5" customHeight="1" spans="1:24">
      <c r="A7" s="162"/>
      <c r="B7" s="162"/>
      <c r="C7" s="27"/>
      <c r="D7" s="162"/>
      <c r="E7" s="162"/>
      <c r="F7" s="162"/>
      <c r="G7" s="162"/>
      <c r="H7" s="162"/>
      <c r="I7" s="162"/>
      <c r="J7" s="195" t="s">
        <v>220</v>
      </c>
      <c r="K7" s="160" t="s">
        <v>221</v>
      </c>
      <c r="L7" s="160" t="s">
        <v>222</v>
      </c>
      <c r="M7" s="160" t="s">
        <v>223</v>
      </c>
      <c r="N7" s="160" t="s">
        <v>224</v>
      </c>
      <c r="O7" s="160" t="s">
        <v>59</v>
      </c>
      <c r="P7" s="160" t="s">
        <v>60</v>
      </c>
      <c r="Q7" s="160" t="s">
        <v>61</v>
      </c>
      <c r="R7" s="162"/>
      <c r="S7" s="160" t="s">
        <v>58</v>
      </c>
      <c r="T7" s="160" t="s">
        <v>65</v>
      </c>
      <c r="U7" s="160" t="s">
        <v>225</v>
      </c>
      <c r="V7" s="160" t="s">
        <v>67</v>
      </c>
      <c r="W7" s="160" t="s">
        <v>68</v>
      </c>
      <c r="X7" s="160" t="s">
        <v>69</v>
      </c>
    </row>
    <row r="8" ht="37.5" customHeight="1" spans="1:24">
      <c r="A8" s="187"/>
      <c r="B8" s="96"/>
      <c r="C8" s="188"/>
      <c r="D8" s="187"/>
      <c r="E8" s="187"/>
      <c r="F8" s="187"/>
      <c r="G8" s="187"/>
      <c r="H8" s="187"/>
      <c r="I8" s="187"/>
      <c r="J8" s="196" t="s">
        <v>58</v>
      </c>
      <c r="K8" s="163" t="s">
        <v>226</v>
      </c>
      <c r="L8" s="163" t="s">
        <v>222</v>
      </c>
      <c r="M8" s="163" t="s">
        <v>223</v>
      </c>
      <c r="N8" s="163" t="s">
        <v>224</v>
      </c>
      <c r="O8" s="163" t="s">
        <v>222</v>
      </c>
      <c r="P8" s="163" t="s">
        <v>223</v>
      </c>
      <c r="Q8" s="163" t="s">
        <v>224</v>
      </c>
      <c r="R8" s="163" t="s">
        <v>62</v>
      </c>
      <c r="S8" s="163" t="s">
        <v>58</v>
      </c>
      <c r="T8" s="163" t="s">
        <v>65</v>
      </c>
      <c r="U8" s="163" t="s">
        <v>225</v>
      </c>
      <c r="V8" s="163" t="s">
        <v>67</v>
      </c>
      <c r="W8" s="163" t="s">
        <v>68</v>
      </c>
      <c r="X8" s="163" t="s">
        <v>69</v>
      </c>
    </row>
    <row r="9" customHeight="1" spans="1:24">
      <c r="A9" s="178">
        <v>1</v>
      </c>
      <c r="B9" s="178">
        <v>2</v>
      </c>
      <c r="C9" s="35">
        <v>3</v>
      </c>
      <c r="D9" s="178">
        <v>4</v>
      </c>
      <c r="E9" s="178">
        <v>5</v>
      </c>
      <c r="F9" s="178">
        <v>6</v>
      </c>
      <c r="G9" s="178">
        <v>7</v>
      </c>
      <c r="H9" s="178">
        <v>8</v>
      </c>
      <c r="I9" s="178">
        <v>9</v>
      </c>
      <c r="J9" s="178">
        <v>10</v>
      </c>
      <c r="K9" s="178">
        <v>11</v>
      </c>
      <c r="L9" s="178">
        <v>12</v>
      </c>
      <c r="M9" s="178">
        <v>13</v>
      </c>
      <c r="N9" s="178">
        <v>14</v>
      </c>
      <c r="O9" s="178">
        <v>15</v>
      </c>
      <c r="P9" s="178">
        <v>16</v>
      </c>
      <c r="Q9" s="178">
        <v>17</v>
      </c>
      <c r="R9" s="178">
        <v>18</v>
      </c>
      <c r="S9" s="178">
        <v>19</v>
      </c>
      <c r="T9" s="178">
        <v>20</v>
      </c>
      <c r="U9" s="178">
        <v>21</v>
      </c>
      <c r="V9" s="178">
        <v>22</v>
      </c>
      <c r="W9" s="178">
        <v>23</v>
      </c>
      <c r="X9" s="178">
        <v>24</v>
      </c>
    </row>
    <row r="10" customHeight="1" spans="1:24">
      <c r="A10" s="178" t="s">
        <v>227</v>
      </c>
      <c r="B10" s="178" t="s">
        <v>71</v>
      </c>
      <c r="C10" s="165" t="s">
        <v>228</v>
      </c>
      <c r="D10" s="189" t="s">
        <v>229</v>
      </c>
      <c r="E10" s="189" t="s">
        <v>110</v>
      </c>
      <c r="F10" s="189" t="s">
        <v>111</v>
      </c>
      <c r="G10" s="189" t="s">
        <v>230</v>
      </c>
      <c r="H10" s="189" t="s">
        <v>231</v>
      </c>
      <c r="I10" s="180">
        <f>J10</f>
        <v>522144</v>
      </c>
      <c r="J10" s="180">
        <v>522144</v>
      </c>
      <c r="K10" s="180"/>
      <c r="L10" s="180"/>
      <c r="M10" s="180">
        <v>522144</v>
      </c>
      <c r="N10" s="180"/>
      <c r="O10" s="180"/>
      <c r="P10" s="180"/>
      <c r="Q10" s="180"/>
      <c r="R10" s="180"/>
      <c r="S10" s="180"/>
      <c r="T10" s="180"/>
      <c r="U10" s="180"/>
      <c r="V10" s="180"/>
      <c r="W10" s="180"/>
      <c r="X10" s="180"/>
    </row>
    <row r="11" customHeight="1" spans="1:24">
      <c r="A11" s="178" t="s">
        <v>227</v>
      </c>
      <c r="B11" s="178" t="s">
        <v>71</v>
      </c>
      <c r="C11" s="165" t="s">
        <v>232</v>
      </c>
      <c r="D11" s="189" t="s">
        <v>233</v>
      </c>
      <c r="E11" s="189" t="s">
        <v>108</v>
      </c>
      <c r="F11" s="189" t="s">
        <v>109</v>
      </c>
      <c r="G11" s="189" t="s">
        <v>234</v>
      </c>
      <c r="H11" s="189" t="s">
        <v>235</v>
      </c>
      <c r="I11" s="180">
        <f t="shared" ref="I11:I28" si="0">J11</f>
        <v>1404348</v>
      </c>
      <c r="J11" s="180">
        <v>1404348</v>
      </c>
      <c r="K11" s="180"/>
      <c r="L11" s="180"/>
      <c r="M11" s="180">
        <v>1404348</v>
      </c>
      <c r="N11" s="180"/>
      <c r="O11" s="180"/>
      <c r="P11" s="180"/>
      <c r="Q11" s="180"/>
      <c r="R11" s="180"/>
      <c r="S11" s="180"/>
      <c r="T11" s="180"/>
      <c r="U11" s="180"/>
      <c r="V11" s="180"/>
      <c r="W11" s="180"/>
      <c r="X11" s="180"/>
    </row>
    <row r="12" customHeight="1" spans="1:24">
      <c r="A12" s="178" t="s">
        <v>227</v>
      </c>
      <c r="B12" s="178" t="s">
        <v>71</v>
      </c>
      <c r="C12" s="165" t="s">
        <v>232</v>
      </c>
      <c r="D12" s="189" t="s">
        <v>233</v>
      </c>
      <c r="E12" s="189" t="s">
        <v>108</v>
      </c>
      <c r="F12" s="189" t="s">
        <v>109</v>
      </c>
      <c r="G12" s="189" t="s">
        <v>236</v>
      </c>
      <c r="H12" s="189" t="s">
        <v>237</v>
      </c>
      <c r="I12" s="180">
        <f t="shared" si="0"/>
        <v>222000</v>
      </c>
      <c r="J12" s="180">
        <v>222000</v>
      </c>
      <c r="K12" s="180"/>
      <c r="L12" s="180"/>
      <c r="M12" s="180">
        <v>222000</v>
      </c>
      <c r="N12" s="180"/>
      <c r="O12" s="180"/>
      <c r="P12" s="180"/>
      <c r="Q12" s="180"/>
      <c r="R12" s="180"/>
      <c r="S12" s="180"/>
      <c r="T12" s="180"/>
      <c r="U12" s="180"/>
      <c r="V12" s="180"/>
      <c r="W12" s="180"/>
      <c r="X12" s="180"/>
    </row>
    <row r="13" customHeight="1" spans="1:24">
      <c r="A13" s="178" t="s">
        <v>227</v>
      </c>
      <c r="B13" s="178" t="s">
        <v>71</v>
      </c>
      <c r="C13" s="165" t="s">
        <v>232</v>
      </c>
      <c r="D13" s="189" t="s">
        <v>233</v>
      </c>
      <c r="E13" s="189" t="s">
        <v>108</v>
      </c>
      <c r="F13" s="189" t="s">
        <v>109</v>
      </c>
      <c r="G13" s="189" t="s">
        <v>236</v>
      </c>
      <c r="H13" s="189" t="s">
        <v>237</v>
      </c>
      <c r="I13" s="180">
        <f t="shared" si="0"/>
        <v>773736</v>
      </c>
      <c r="J13" s="180">
        <v>773736</v>
      </c>
      <c r="K13" s="180"/>
      <c r="L13" s="180"/>
      <c r="M13" s="180">
        <v>773736</v>
      </c>
      <c r="N13" s="180"/>
      <c r="O13" s="180"/>
      <c r="P13" s="180"/>
      <c r="Q13" s="180"/>
      <c r="R13" s="180"/>
      <c r="S13" s="180"/>
      <c r="T13" s="180"/>
      <c r="U13" s="180"/>
      <c r="V13" s="180"/>
      <c r="W13" s="180"/>
      <c r="X13" s="180"/>
    </row>
    <row r="14" customHeight="1" spans="1:24">
      <c r="A14" s="178" t="s">
        <v>227</v>
      </c>
      <c r="B14" s="178" t="s">
        <v>71</v>
      </c>
      <c r="C14" s="165" t="s">
        <v>232</v>
      </c>
      <c r="D14" s="189" t="s">
        <v>233</v>
      </c>
      <c r="E14" s="189" t="s">
        <v>108</v>
      </c>
      <c r="F14" s="189" t="s">
        <v>109</v>
      </c>
      <c r="G14" s="189" t="s">
        <v>238</v>
      </c>
      <c r="H14" s="189" t="s">
        <v>239</v>
      </c>
      <c r="I14" s="180">
        <f t="shared" si="0"/>
        <v>117029</v>
      </c>
      <c r="J14" s="180">
        <v>117029</v>
      </c>
      <c r="K14" s="180"/>
      <c r="L14" s="180"/>
      <c r="M14" s="180">
        <v>117029</v>
      </c>
      <c r="N14" s="180"/>
      <c r="O14" s="180"/>
      <c r="P14" s="180"/>
      <c r="Q14" s="180"/>
      <c r="R14" s="180"/>
      <c r="S14" s="180"/>
      <c r="T14" s="180"/>
      <c r="U14" s="180"/>
      <c r="V14" s="180"/>
      <c r="W14" s="180"/>
      <c r="X14" s="180"/>
    </row>
    <row r="15" customHeight="1" spans="1:24">
      <c r="A15" s="178" t="s">
        <v>227</v>
      </c>
      <c r="B15" s="178" t="s">
        <v>71</v>
      </c>
      <c r="C15" s="165" t="s">
        <v>232</v>
      </c>
      <c r="D15" s="189" t="s">
        <v>233</v>
      </c>
      <c r="E15" s="189" t="s">
        <v>108</v>
      </c>
      <c r="F15" s="189" t="s">
        <v>109</v>
      </c>
      <c r="G15" s="189" t="s">
        <v>240</v>
      </c>
      <c r="H15" s="189" t="s">
        <v>241</v>
      </c>
      <c r="I15" s="180">
        <f t="shared" si="0"/>
        <v>689616</v>
      </c>
      <c r="J15" s="180">
        <v>689616</v>
      </c>
      <c r="K15" s="180"/>
      <c r="L15" s="180"/>
      <c r="M15" s="180">
        <v>689616</v>
      </c>
      <c r="N15" s="180"/>
      <c r="O15" s="180"/>
      <c r="P15" s="180"/>
      <c r="Q15" s="180"/>
      <c r="R15" s="180"/>
      <c r="S15" s="180"/>
      <c r="T15" s="180"/>
      <c r="U15" s="180"/>
      <c r="V15" s="180"/>
      <c r="W15" s="180"/>
      <c r="X15" s="180"/>
    </row>
    <row r="16" customHeight="1" spans="1:24">
      <c r="A16" s="178" t="s">
        <v>227</v>
      </c>
      <c r="B16" s="178" t="s">
        <v>71</v>
      </c>
      <c r="C16" s="165" t="s">
        <v>232</v>
      </c>
      <c r="D16" s="189" t="s">
        <v>233</v>
      </c>
      <c r="E16" s="189" t="s">
        <v>108</v>
      </c>
      <c r="F16" s="189" t="s">
        <v>109</v>
      </c>
      <c r="G16" s="189" t="s">
        <v>240</v>
      </c>
      <c r="H16" s="189" t="s">
        <v>241</v>
      </c>
      <c r="I16" s="180">
        <f t="shared" si="0"/>
        <v>362340</v>
      </c>
      <c r="J16" s="180">
        <v>362340</v>
      </c>
      <c r="K16" s="180"/>
      <c r="L16" s="180"/>
      <c r="M16" s="180">
        <v>362340</v>
      </c>
      <c r="N16" s="180"/>
      <c r="O16" s="180"/>
      <c r="P16" s="180"/>
      <c r="Q16" s="180"/>
      <c r="R16" s="180"/>
      <c r="S16" s="180"/>
      <c r="T16" s="180"/>
      <c r="U16" s="180"/>
      <c r="V16" s="180"/>
      <c r="W16" s="180"/>
      <c r="X16" s="180"/>
    </row>
    <row r="17" customHeight="1" spans="1:24">
      <c r="A17" s="178" t="s">
        <v>227</v>
      </c>
      <c r="B17" s="178" t="s">
        <v>71</v>
      </c>
      <c r="C17" s="165" t="s">
        <v>242</v>
      </c>
      <c r="D17" s="189" t="s">
        <v>243</v>
      </c>
      <c r="E17" s="189" t="s">
        <v>100</v>
      </c>
      <c r="F17" s="189" t="s">
        <v>101</v>
      </c>
      <c r="G17" s="189" t="s">
        <v>244</v>
      </c>
      <c r="H17" s="189" t="s">
        <v>245</v>
      </c>
      <c r="I17" s="180">
        <f t="shared" si="0"/>
        <v>734877</v>
      </c>
      <c r="J17" s="180">
        <v>734877</v>
      </c>
      <c r="K17" s="180"/>
      <c r="L17" s="180"/>
      <c r="M17" s="180">
        <v>734877</v>
      </c>
      <c r="N17" s="180"/>
      <c r="O17" s="180"/>
      <c r="P17" s="180"/>
      <c r="Q17" s="180"/>
      <c r="R17" s="180"/>
      <c r="S17" s="180"/>
      <c r="T17" s="180"/>
      <c r="U17" s="180"/>
      <c r="V17" s="180"/>
      <c r="W17" s="180"/>
      <c r="X17" s="180"/>
    </row>
    <row r="18" customHeight="1" spans="1:24">
      <c r="A18" s="178" t="s">
        <v>227</v>
      </c>
      <c r="B18" s="178" t="s">
        <v>71</v>
      </c>
      <c r="C18" s="165" t="s">
        <v>242</v>
      </c>
      <c r="D18" s="189" t="s">
        <v>243</v>
      </c>
      <c r="E18" s="189" t="s">
        <v>120</v>
      </c>
      <c r="F18" s="189" t="s">
        <v>121</v>
      </c>
      <c r="G18" s="189" t="s">
        <v>246</v>
      </c>
      <c r="H18" s="189" t="s">
        <v>247</v>
      </c>
      <c r="I18" s="180">
        <f t="shared" si="0"/>
        <v>336492</v>
      </c>
      <c r="J18" s="180">
        <v>336492</v>
      </c>
      <c r="K18" s="180"/>
      <c r="L18" s="180"/>
      <c r="M18" s="180">
        <v>336492</v>
      </c>
      <c r="N18" s="180"/>
      <c r="O18" s="180"/>
      <c r="P18" s="180"/>
      <c r="Q18" s="180"/>
      <c r="R18" s="180"/>
      <c r="S18" s="180"/>
      <c r="T18" s="180"/>
      <c r="U18" s="180"/>
      <c r="V18" s="180"/>
      <c r="W18" s="180"/>
      <c r="X18" s="180"/>
    </row>
    <row r="19" customHeight="1" spans="1:24">
      <c r="A19" s="178" t="s">
        <v>227</v>
      </c>
      <c r="B19" s="178" t="s">
        <v>71</v>
      </c>
      <c r="C19" s="165" t="s">
        <v>242</v>
      </c>
      <c r="D19" s="189" t="s">
        <v>243</v>
      </c>
      <c r="E19" s="189" t="s">
        <v>122</v>
      </c>
      <c r="F19" s="189" t="s">
        <v>123</v>
      </c>
      <c r="G19" s="189" t="s">
        <v>248</v>
      </c>
      <c r="H19" s="189" t="s">
        <v>249</v>
      </c>
      <c r="I19" s="180">
        <f t="shared" si="0"/>
        <v>214085</v>
      </c>
      <c r="J19" s="180">
        <v>214085</v>
      </c>
      <c r="K19" s="180"/>
      <c r="L19" s="180"/>
      <c r="M19" s="180">
        <v>214085</v>
      </c>
      <c r="N19" s="180"/>
      <c r="O19" s="180"/>
      <c r="P19" s="180"/>
      <c r="Q19" s="180"/>
      <c r="R19" s="180"/>
      <c r="S19" s="180"/>
      <c r="T19" s="180"/>
      <c r="U19" s="180"/>
      <c r="V19" s="180"/>
      <c r="W19" s="180"/>
      <c r="X19" s="180"/>
    </row>
    <row r="20" customHeight="1" spans="1:24">
      <c r="A20" s="178" t="s">
        <v>227</v>
      </c>
      <c r="B20" s="178" t="s">
        <v>71</v>
      </c>
      <c r="C20" s="165" t="s">
        <v>242</v>
      </c>
      <c r="D20" s="189" t="s">
        <v>243</v>
      </c>
      <c r="E20" s="189" t="s">
        <v>108</v>
      </c>
      <c r="F20" s="189" t="s">
        <v>109</v>
      </c>
      <c r="G20" s="189" t="s">
        <v>250</v>
      </c>
      <c r="H20" s="189" t="s">
        <v>251</v>
      </c>
      <c r="I20" s="180">
        <f t="shared" si="0"/>
        <v>25492.8</v>
      </c>
      <c r="J20" s="180">
        <v>25492.8</v>
      </c>
      <c r="K20" s="180"/>
      <c r="L20" s="180"/>
      <c r="M20" s="180">
        <v>25492.8</v>
      </c>
      <c r="N20" s="180"/>
      <c r="O20" s="180"/>
      <c r="P20" s="180"/>
      <c r="Q20" s="180"/>
      <c r="R20" s="180"/>
      <c r="S20" s="180"/>
      <c r="T20" s="180"/>
      <c r="U20" s="180"/>
      <c r="V20" s="180"/>
      <c r="W20" s="180"/>
      <c r="X20" s="180"/>
    </row>
    <row r="21" customHeight="1" spans="1:24">
      <c r="A21" s="178" t="s">
        <v>227</v>
      </c>
      <c r="B21" s="178" t="s">
        <v>71</v>
      </c>
      <c r="C21" s="165" t="s">
        <v>242</v>
      </c>
      <c r="D21" s="189" t="s">
        <v>243</v>
      </c>
      <c r="E21" s="189" t="s">
        <v>124</v>
      </c>
      <c r="F21" s="189" t="s">
        <v>125</v>
      </c>
      <c r="G21" s="189" t="s">
        <v>250</v>
      </c>
      <c r="H21" s="189" t="s">
        <v>251</v>
      </c>
      <c r="I21" s="180">
        <f t="shared" si="0"/>
        <v>22419</v>
      </c>
      <c r="J21" s="180">
        <v>22419</v>
      </c>
      <c r="K21" s="180"/>
      <c r="L21" s="180"/>
      <c r="M21" s="180">
        <v>22419</v>
      </c>
      <c r="N21" s="180"/>
      <c r="O21" s="180"/>
      <c r="P21" s="180"/>
      <c r="Q21" s="180"/>
      <c r="R21" s="180"/>
      <c r="S21" s="180"/>
      <c r="T21" s="180"/>
      <c r="U21" s="180"/>
      <c r="V21" s="180"/>
      <c r="W21" s="180"/>
      <c r="X21" s="180"/>
    </row>
    <row r="22" customHeight="1" spans="1:24">
      <c r="A22" s="178" t="s">
        <v>227</v>
      </c>
      <c r="B22" s="178" t="s">
        <v>71</v>
      </c>
      <c r="C22" s="165" t="s">
        <v>242</v>
      </c>
      <c r="D22" s="189" t="s">
        <v>243</v>
      </c>
      <c r="E22" s="189" t="s">
        <v>124</v>
      </c>
      <c r="F22" s="189" t="s">
        <v>125</v>
      </c>
      <c r="G22" s="189" t="s">
        <v>250</v>
      </c>
      <c r="H22" s="189" t="s">
        <v>251</v>
      </c>
      <c r="I22" s="180">
        <f t="shared" si="0"/>
        <v>14567.16</v>
      </c>
      <c r="J22" s="180">
        <v>14567.16</v>
      </c>
      <c r="K22" s="180"/>
      <c r="L22" s="180"/>
      <c r="M22" s="180">
        <v>14567.16</v>
      </c>
      <c r="N22" s="180"/>
      <c r="O22" s="180"/>
      <c r="P22" s="180"/>
      <c r="Q22" s="180"/>
      <c r="R22" s="180"/>
      <c r="S22" s="180"/>
      <c r="T22" s="180"/>
      <c r="U22" s="180"/>
      <c r="V22" s="180"/>
      <c r="W22" s="180"/>
      <c r="X22" s="180"/>
    </row>
    <row r="23" customHeight="1" spans="1:24">
      <c r="A23" s="178" t="s">
        <v>227</v>
      </c>
      <c r="B23" s="178" t="s">
        <v>71</v>
      </c>
      <c r="C23" s="165" t="s">
        <v>252</v>
      </c>
      <c r="D23" s="189" t="s">
        <v>253</v>
      </c>
      <c r="E23" s="189" t="s">
        <v>104</v>
      </c>
      <c r="F23" s="189" t="s">
        <v>105</v>
      </c>
      <c r="G23" s="189" t="s">
        <v>230</v>
      </c>
      <c r="H23" s="189" t="s">
        <v>231</v>
      </c>
      <c r="I23" s="180">
        <f t="shared" si="0"/>
        <v>25923.6</v>
      </c>
      <c r="J23" s="180">
        <v>25923.6</v>
      </c>
      <c r="K23" s="180"/>
      <c r="L23" s="180"/>
      <c r="M23" s="180">
        <v>25923.6</v>
      </c>
      <c r="N23" s="180"/>
      <c r="O23" s="180"/>
      <c r="P23" s="180"/>
      <c r="Q23" s="180"/>
      <c r="R23" s="180"/>
      <c r="S23" s="180"/>
      <c r="T23" s="180"/>
      <c r="U23" s="180"/>
      <c r="V23" s="180"/>
      <c r="W23" s="180"/>
      <c r="X23" s="180"/>
    </row>
    <row r="24" customHeight="1" spans="1:24">
      <c r="A24" s="178" t="s">
        <v>227</v>
      </c>
      <c r="B24" s="178" t="s">
        <v>71</v>
      </c>
      <c r="C24" s="165" t="s">
        <v>254</v>
      </c>
      <c r="D24" s="189" t="s">
        <v>127</v>
      </c>
      <c r="E24" s="189" t="s">
        <v>126</v>
      </c>
      <c r="F24" s="189" t="s">
        <v>127</v>
      </c>
      <c r="G24" s="189" t="s">
        <v>255</v>
      </c>
      <c r="H24" s="189" t="s">
        <v>127</v>
      </c>
      <c r="I24" s="180">
        <f t="shared" si="0"/>
        <v>650256</v>
      </c>
      <c r="J24" s="180">
        <v>650256</v>
      </c>
      <c r="K24" s="180"/>
      <c r="L24" s="180"/>
      <c r="M24" s="180">
        <v>650256</v>
      </c>
      <c r="N24" s="180"/>
      <c r="O24" s="180"/>
      <c r="P24" s="180"/>
      <c r="Q24" s="180"/>
      <c r="R24" s="180"/>
      <c r="S24" s="180"/>
      <c r="T24" s="180"/>
      <c r="U24" s="180"/>
      <c r="V24" s="180"/>
      <c r="W24" s="180"/>
      <c r="X24" s="180"/>
    </row>
    <row r="25" customHeight="1" spans="1:24">
      <c r="A25" s="178" t="s">
        <v>227</v>
      </c>
      <c r="B25" s="178" t="s">
        <v>71</v>
      </c>
      <c r="C25" s="165" t="s">
        <v>256</v>
      </c>
      <c r="D25" s="189" t="s">
        <v>257</v>
      </c>
      <c r="E25" s="189" t="s">
        <v>108</v>
      </c>
      <c r="F25" s="189" t="s">
        <v>109</v>
      </c>
      <c r="G25" s="189" t="s">
        <v>238</v>
      </c>
      <c r="H25" s="189" t="s">
        <v>239</v>
      </c>
      <c r="I25" s="180">
        <f t="shared" si="0"/>
        <v>682500</v>
      </c>
      <c r="J25" s="180">
        <v>682500</v>
      </c>
      <c r="K25" s="180"/>
      <c r="L25" s="180"/>
      <c r="M25" s="180">
        <v>682500</v>
      </c>
      <c r="N25" s="180"/>
      <c r="O25" s="180"/>
      <c r="P25" s="180"/>
      <c r="Q25" s="180"/>
      <c r="R25" s="180"/>
      <c r="S25" s="180"/>
      <c r="T25" s="180"/>
      <c r="U25" s="180"/>
      <c r="V25" s="180"/>
      <c r="W25" s="180"/>
      <c r="X25" s="180"/>
    </row>
    <row r="26" customHeight="1" spans="1:24">
      <c r="A26" s="178" t="s">
        <v>227</v>
      </c>
      <c r="B26" s="178" t="s">
        <v>71</v>
      </c>
      <c r="C26" s="165" t="s">
        <v>256</v>
      </c>
      <c r="D26" s="189" t="s">
        <v>257</v>
      </c>
      <c r="E26" s="189" t="s">
        <v>108</v>
      </c>
      <c r="F26" s="189" t="s">
        <v>109</v>
      </c>
      <c r="G26" s="189" t="s">
        <v>240</v>
      </c>
      <c r="H26" s="189" t="s">
        <v>241</v>
      </c>
      <c r="I26" s="180">
        <f t="shared" si="0"/>
        <v>327600</v>
      </c>
      <c r="J26" s="180">
        <v>327600</v>
      </c>
      <c r="K26" s="180"/>
      <c r="L26" s="180"/>
      <c r="M26" s="180">
        <v>327600</v>
      </c>
      <c r="N26" s="180"/>
      <c r="O26" s="180"/>
      <c r="P26" s="180"/>
      <c r="Q26" s="180"/>
      <c r="R26" s="180"/>
      <c r="S26" s="180"/>
      <c r="T26" s="180"/>
      <c r="U26" s="180"/>
      <c r="V26" s="180"/>
      <c r="W26" s="180"/>
      <c r="X26" s="180"/>
    </row>
    <row r="27" customHeight="1" spans="1:24">
      <c r="A27" s="178" t="s">
        <v>227</v>
      </c>
      <c r="B27" s="178" t="s">
        <v>71</v>
      </c>
      <c r="C27" s="165" t="s">
        <v>258</v>
      </c>
      <c r="D27" s="189" t="s">
        <v>259</v>
      </c>
      <c r="E27" s="189" t="s">
        <v>102</v>
      </c>
      <c r="F27" s="189" t="s">
        <v>103</v>
      </c>
      <c r="G27" s="189" t="s">
        <v>230</v>
      </c>
      <c r="H27" s="189" t="s">
        <v>231</v>
      </c>
      <c r="I27" s="180">
        <f t="shared" si="0"/>
        <v>115200</v>
      </c>
      <c r="J27" s="180">
        <v>115200</v>
      </c>
      <c r="K27" s="180"/>
      <c r="L27" s="180"/>
      <c r="M27" s="180">
        <v>115200</v>
      </c>
      <c r="N27" s="180"/>
      <c r="O27" s="180"/>
      <c r="P27" s="180"/>
      <c r="Q27" s="180"/>
      <c r="R27" s="180"/>
      <c r="S27" s="180"/>
      <c r="T27" s="180"/>
      <c r="U27" s="180"/>
      <c r="V27" s="180"/>
      <c r="W27" s="180"/>
      <c r="X27" s="180"/>
    </row>
    <row r="28" customHeight="1" spans="1:24">
      <c r="A28" s="178" t="s">
        <v>227</v>
      </c>
      <c r="B28" s="178" t="s">
        <v>71</v>
      </c>
      <c r="C28" s="165" t="s">
        <v>258</v>
      </c>
      <c r="D28" s="189" t="s">
        <v>259</v>
      </c>
      <c r="E28" s="189" t="s">
        <v>102</v>
      </c>
      <c r="F28" s="189" t="s">
        <v>103</v>
      </c>
      <c r="G28" s="189" t="s">
        <v>230</v>
      </c>
      <c r="H28" s="189" t="s">
        <v>231</v>
      </c>
      <c r="I28" s="180">
        <f t="shared" si="0"/>
        <v>48000</v>
      </c>
      <c r="J28" s="180">
        <v>48000</v>
      </c>
      <c r="K28" s="180"/>
      <c r="L28" s="180"/>
      <c r="M28" s="180">
        <v>48000</v>
      </c>
      <c r="N28" s="180"/>
      <c r="O28" s="180"/>
      <c r="P28" s="180"/>
      <c r="Q28" s="180"/>
      <c r="R28" s="180"/>
      <c r="S28" s="180"/>
      <c r="T28" s="180"/>
      <c r="U28" s="180"/>
      <c r="V28" s="180"/>
      <c r="W28" s="180"/>
      <c r="X28" s="180"/>
    </row>
    <row r="29" ht="17.25" customHeight="1" spans="1:24">
      <c r="A29" s="166" t="s">
        <v>199</v>
      </c>
      <c r="B29" s="167"/>
      <c r="C29" s="190"/>
      <c r="D29" s="191"/>
      <c r="E29" s="191"/>
      <c r="F29" s="191"/>
      <c r="G29" s="191"/>
      <c r="H29" s="192"/>
      <c r="I29" s="128">
        <f>SUM(I10:I28)</f>
        <v>7288625.56</v>
      </c>
      <c r="J29" s="128">
        <f>SUM(J10:J28)</f>
        <v>7288625.56</v>
      </c>
      <c r="K29" s="128">
        <f t="shared" ref="J29:X29" si="1">SUM(K10:K28)</f>
        <v>0</v>
      </c>
      <c r="L29" s="128">
        <f t="shared" si="1"/>
        <v>0</v>
      </c>
      <c r="M29" s="128">
        <f t="shared" si="1"/>
        <v>7288625.56</v>
      </c>
      <c r="N29" s="128">
        <f t="shared" si="1"/>
        <v>0</v>
      </c>
      <c r="O29" s="128">
        <f t="shared" si="1"/>
        <v>0</v>
      </c>
      <c r="P29" s="128">
        <f t="shared" si="1"/>
        <v>0</v>
      </c>
      <c r="Q29" s="128">
        <f t="shared" si="1"/>
        <v>0</v>
      </c>
      <c r="R29" s="128">
        <f t="shared" si="1"/>
        <v>0</v>
      </c>
      <c r="S29" s="128">
        <f t="shared" si="1"/>
        <v>0</v>
      </c>
      <c r="T29" s="128">
        <f t="shared" si="1"/>
        <v>0</v>
      </c>
      <c r="U29" s="128">
        <f t="shared" si="1"/>
        <v>0</v>
      </c>
      <c r="V29" s="128">
        <f t="shared" si="1"/>
        <v>0</v>
      </c>
      <c r="W29" s="128">
        <f t="shared" si="1"/>
        <v>0</v>
      </c>
      <c r="X29" s="128">
        <f t="shared" si="1"/>
        <v>0</v>
      </c>
    </row>
  </sheetData>
  <mergeCells count="31">
    <mergeCell ref="A3:X3"/>
    <mergeCell ref="A4:H4"/>
    <mergeCell ref="I5:X5"/>
    <mergeCell ref="J6:N6"/>
    <mergeCell ref="O6:Q6"/>
    <mergeCell ref="S6:X6"/>
    <mergeCell ref="A29:H2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outlinePr summaryRight="0"/>
    <pageSetUpPr fitToPage="1"/>
  </sheetPr>
  <dimension ref="A1:W46"/>
  <sheetViews>
    <sheetView showZeros="0" topLeftCell="H1" workbookViewId="0">
      <pane ySplit="1" topLeftCell="A28" activePane="bottomLeft" state="frozen"/>
      <selection/>
      <selection pane="bottomLeft" activeCell="F31" sqref="F31"/>
    </sheetView>
  </sheetViews>
  <sheetFormatPr defaultColWidth="9.14166666666667" defaultRowHeight="13.5"/>
  <cols>
    <col min="1" max="1" width="16.9083333333333" customWidth="1"/>
    <col min="2" max="2" width="20.875" style="1" customWidth="1"/>
    <col min="3" max="3" width="47.5416666666667" customWidth="1"/>
    <col min="4" max="4" width="33.275" customWidth="1"/>
    <col min="5" max="5" width="12.6333333333333" customWidth="1"/>
    <col min="6" max="6" width="25.0916666666667" customWidth="1"/>
    <col min="7" max="7" width="12.6333333333333" customWidth="1"/>
    <col min="8" max="8" width="18.9083333333333" customWidth="1"/>
    <col min="9" max="9" width="14.8166666666667" customWidth="1"/>
    <col min="10" max="10" width="12.8166666666667" customWidth="1"/>
    <col min="11" max="12" width="14.6333333333333" customWidth="1"/>
    <col min="13" max="13" width="16.6333333333333" customWidth="1"/>
    <col min="14" max="14" width="12.6333333333333" customWidth="1"/>
    <col min="15" max="15" width="14.6333333333333" customWidth="1"/>
    <col min="16" max="17" width="16.6333333333333" customWidth="1"/>
    <col min="18" max="19" width="14.8166666666667" customWidth="1"/>
    <col min="20" max="20" width="8.63333333333333" customWidth="1"/>
    <col min="21" max="21" width="12.6333333333333" customWidth="1"/>
    <col min="22" max="22" width="16.6333333333333" customWidth="1"/>
    <col min="23" max="23" width="9.725" customWidth="1"/>
  </cols>
  <sheetData>
    <row r="1" spans="1:23">
      <c r="A1" s="78"/>
      <c r="B1" s="2"/>
      <c r="C1" s="78"/>
      <c r="D1" s="78"/>
      <c r="E1" s="78"/>
      <c r="F1" s="78"/>
      <c r="G1" s="78"/>
      <c r="H1" s="78"/>
      <c r="I1" s="78"/>
      <c r="J1" s="78"/>
      <c r="K1" s="78"/>
      <c r="L1" s="78"/>
      <c r="M1" s="78"/>
      <c r="N1" s="78"/>
      <c r="O1" s="78"/>
      <c r="P1" s="78"/>
      <c r="Q1" s="78"/>
      <c r="R1" s="78"/>
      <c r="S1" s="78"/>
      <c r="T1" s="78"/>
      <c r="U1" s="78"/>
      <c r="V1" s="78"/>
      <c r="W1" s="78"/>
    </row>
    <row r="2" spans="2:23">
      <c r="B2" s="156"/>
      <c r="E2" s="157"/>
      <c r="F2" s="157"/>
      <c r="G2" s="157"/>
      <c r="H2" s="157"/>
      <c r="U2" s="181"/>
      <c r="W2" s="182" t="s">
        <v>260</v>
      </c>
    </row>
    <row r="3" ht="28.5" spans="1:23">
      <c r="A3" s="118" t="str">
        <f>"2025"&amp;"年部门项目支出预算表"</f>
        <v>2025年部门项目支出预算表</v>
      </c>
      <c r="B3" s="5"/>
      <c r="C3" s="118"/>
      <c r="D3" s="118"/>
      <c r="E3" s="118"/>
      <c r="F3" s="118"/>
      <c r="G3" s="118"/>
      <c r="H3" s="118"/>
      <c r="I3" s="118"/>
      <c r="J3" s="118"/>
      <c r="K3" s="118"/>
      <c r="L3" s="118"/>
      <c r="M3" s="118"/>
      <c r="N3" s="118"/>
      <c r="O3" s="118"/>
      <c r="P3" s="118"/>
      <c r="Q3" s="118"/>
      <c r="R3" s="118"/>
      <c r="S3" s="118"/>
      <c r="T3" s="118"/>
      <c r="U3" s="118"/>
      <c r="V3" s="118"/>
      <c r="W3" s="118"/>
    </row>
    <row r="4" spans="1:23">
      <c r="A4" s="158" t="s">
        <v>1</v>
      </c>
      <c r="B4" s="7"/>
      <c r="C4" s="159"/>
      <c r="D4" s="159"/>
      <c r="E4" s="159"/>
      <c r="F4" s="159"/>
      <c r="G4" s="159"/>
      <c r="H4" s="159"/>
      <c r="I4" s="120"/>
      <c r="J4" s="120"/>
      <c r="K4" s="120"/>
      <c r="L4" s="120"/>
      <c r="M4" s="120"/>
      <c r="N4" s="120"/>
      <c r="O4" s="120"/>
      <c r="P4" s="120"/>
      <c r="Q4" s="120"/>
      <c r="U4" s="181"/>
      <c r="W4" s="131" t="s">
        <v>2</v>
      </c>
    </row>
    <row r="5" spans="1:23">
      <c r="A5" s="160" t="s">
        <v>261</v>
      </c>
      <c r="B5" s="11" t="s">
        <v>211</v>
      </c>
      <c r="C5" s="160" t="s">
        <v>212</v>
      </c>
      <c r="D5" s="160" t="s">
        <v>262</v>
      </c>
      <c r="E5" s="87" t="s">
        <v>213</v>
      </c>
      <c r="F5" s="87" t="s">
        <v>214</v>
      </c>
      <c r="G5" s="87" t="s">
        <v>263</v>
      </c>
      <c r="H5" s="87" t="s">
        <v>264</v>
      </c>
      <c r="I5" s="169" t="s">
        <v>56</v>
      </c>
      <c r="J5" s="170" t="s">
        <v>265</v>
      </c>
      <c r="K5" s="171"/>
      <c r="L5" s="171"/>
      <c r="M5" s="172"/>
      <c r="N5" s="170" t="s">
        <v>219</v>
      </c>
      <c r="O5" s="171"/>
      <c r="P5" s="172"/>
      <c r="Q5" s="87" t="s">
        <v>62</v>
      </c>
      <c r="R5" s="170" t="s">
        <v>63</v>
      </c>
      <c r="S5" s="171"/>
      <c r="T5" s="171"/>
      <c r="U5" s="171"/>
      <c r="V5" s="171"/>
      <c r="W5" s="172"/>
    </row>
    <row r="6" spans="1:23">
      <c r="A6" s="161"/>
      <c r="B6" s="27"/>
      <c r="C6" s="161"/>
      <c r="D6" s="161"/>
      <c r="E6" s="90"/>
      <c r="F6" s="90"/>
      <c r="G6" s="90"/>
      <c r="H6" s="90"/>
      <c r="I6" s="162"/>
      <c r="J6" s="173" t="s">
        <v>59</v>
      </c>
      <c r="K6" s="174"/>
      <c r="L6" s="87" t="s">
        <v>60</v>
      </c>
      <c r="M6" s="87" t="s">
        <v>61</v>
      </c>
      <c r="N6" s="87" t="s">
        <v>59</v>
      </c>
      <c r="O6" s="87" t="s">
        <v>60</v>
      </c>
      <c r="P6" s="87" t="s">
        <v>61</v>
      </c>
      <c r="Q6" s="90"/>
      <c r="R6" s="87" t="s">
        <v>58</v>
      </c>
      <c r="S6" s="87" t="s">
        <v>65</v>
      </c>
      <c r="T6" s="87" t="s">
        <v>225</v>
      </c>
      <c r="U6" s="87" t="s">
        <v>67</v>
      </c>
      <c r="V6" s="87" t="s">
        <v>68</v>
      </c>
      <c r="W6" s="87" t="s">
        <v>69</v>
      </c>
    </row>
    <row r="7" spans="1:23">
      <c r="A7" s="162"/>
      <c r="B7" s="27"/>
      <c r="C7" s="162"/>
      <c r="D7" s="162"/>
      <c r="E7" s="162"/>
      <c r="F7" s="162"/>
      <c r="G7" s="162"/>
      <c r="H7" s="162"/>
      <c r="I7" s="162"/>
      <c r="J7" s="175" t="s">
        <v>58</v>
      </c>
      <c r="K7" s="176"/>
      <c r="L7" s="162"/>
      <c r="M7" s="162"/>
      <c r="N7" s="162"/>
      <c r="O7" s="162"/>
      <c r="P7" s="162"/>
      <c r="Q7" s="162"/>
      <c r="R7" s="162"/>
      <c r="S7" s="162"/>
      <c r="T7" s="162"/>
      <c r="U7" s="162"/>
      <c r="V7" s="162"/>
      <c r="W7" s="162"/>
    </row>
    <row r="8" spans="1:23">
      <c r="A8" s="163"/>
      <c r="B8" s="20"/>
      <c r="C8" s="163"/>
      <c r="D8" s="163"/>
      <c r="E8" s="93"/>
      <c r="F8" s="93"/>
      <c r="G8" s="93"/>
      <c r="H8" s="93"/>
      <c r="I8" s="96"/>
      <c r="J8" s="177" t="s">
        <v>58</v>
      </c>
      <c r="K8" s="177" t="s">
        <v>266</v>
      </c>
      <c r="L8" s="93"/>
      <c r="M8" s="93"/>
      <c r="N8" s="93"/>
      <c r="O8" s="93"/>
      <c r="P8" s="93"/>
      <c r="Q8" s="93"/>
      <c r="R8" s="93"/>
      <c r="S8" s="93"/>
      <c r="T8" s="93"/>
      <c r="U8" s="96"/>
      <c r="V8" s="93"/>
      <c r="W8" s="93"/>
    </row>
    <row r="9" spans="1:23">
      <c r="A9" s="164">
        <v>1</v>
      </c>
      <c r="B9" s="21">
        <v>2</v>
      </c>
      <c r="C9" s="164">
        <v>3</v>
      </c>
      <c r="D9" s="164">
        <v>4</v>
      </c>
      <c r="E9" s="164">
        <v>5</v>
      </c>
      <c r="F9" s="164">
        <v>6</v>
      </c>
      <c r="G9" s="164">
        <v>7</v>
      </c>
      <c r="H9" s="164">
        <v>8</v>
      </c>
      <c r="I9" s="164">
        <v>9</v>
      </c>
      <c r="J9" s="164">
        <v>10</v>
      </c>
      <c r="K9" s="164">
        <v>11</v>
      </c>
      <c r="L9" s="178">
        <v>12</v>
      </c>
      <c r="M9" s="178">
        <v>13</v>
      </c>
      <c r="N9" s="178">
        <v>14</v>
      </c>
      <c r="O9" s="178">
        <v>15</v>
      </c>
      <c r="P9" s="178">
        <v>16</v>
      </c>
      <c r="Q9" s="178">
        <v>17</v>
      </c>
      <c r="R9" s="178">
        <v>18</v>
      </c>
      <c r="S9" s="178">
        <v>19</v>
      </c>
      <c r="T9" s="178">
        <v>20</v>
      </c>
      <c r="U9" s="164">
        <v>21</v>
      </c>
      <c r="V9" s="178">
        <v>22</v>
      </c>
      <c r="W9" s="164">
        <v>23</v>
      </c>
    </row>
    <row r="10" spans="1:23">
      <c r="A10" s="164" t="s">
        <v>267</v>
      </c>
      <c r="B10" s="165" t="s">
        <v>268</v>
      </c>
      <c r="C10" s="164" t="s">
        <v>269</v>
      </c>
      <c r="D10" s="164" t="s">
        <v>71</v>
      </c>
      <c r="E10" s="164" t="s">
        <v>112</v>
      </c>
      <c r="F10" s="164" t="s">
        <v>113</v>
      </c>
      <c r="G10" s="164" t="s">
        <v>270</v>
      </c>
      <c r="H10" s="164" t="s">
        <v>271</v>
      </c>
      <c r="I10" s="179">
        <f>J10+R10</f>
        <v>50000</v>
      </c>
      <c r="J10" s="179">
        <f>K10</f>
        <v>50000</v>
      </c>
      <c r="K10" s="179">
        <v>50000</v>
      </c>
      <c r="L10" s="180"/>
      <c r="M10" s="180"/>
      <c r="N10" s="180"/>
      <c r="O10" s="180"/>
      <c r="P10" s="180"/>
      <c r="Q10" s="180"/>
      <c r="R10" s="180">
        <f>S10</f>
        <v>0</v>
      </c>
      <c r="S10" s="180"/>
      <c r="T10" s="180"/>
      <c r="U10" s="179"/>
      <c r="V10" s="180"/>
      <c r="W10" s="179"/>
    </row>
    <row r="11" spans="1:23">
      <c r="A11" s="164" t="s">
        <v>267</v>
      </c>
      <c r="B11" s="165" t="s">
        <v>268</v>
      </c>
      <c r="C11" s="164" t="s">
        <v>269</v>
      </c>
      <c r="D11" s="164" t="s">
        <v>71</v>
      </c>
      <c r="E11" s="164" t="s">
        <v>112</v>
      </c>
      <c r="F11" s="164" t="s">
        <v>113</v>
      </c>
      <c r="G11" s="164" t="s">
        <v>272</v>
      </c>
      <c r="H11" s="164" t="s">
        <v>273</v>
      </c>
      <c r="I11" s="179">
        <f t="shared" ref="I11:I45" si="0">J11+R11</f>
        <v>50000</v>
      </c>
      <c r="J11" s="179">
        <f t="shared" ref="J11:J45" si="1">K11</f>
        <v>50000</v>
      </c>
      <c r="K11" s="179">
        <v>50000</v>
      </c>
      <c r="L11" s="180"/>
      <c r="M11" s="180"/>
      <c r="N11" s="180"/>
      <c r="O11" s="180"/>
      <c r="P11" s="180"/>
      <c r="Q11" s="180"/>
      <c r="R11" s="180">
        <f t="shared" ref="R11:R45" si="2">S11</f>
        <v>0</v>
      </c>
      <c r="S11" s="180"/>
      <c r="T11" s="180"/>
      <c r="U11" s="179"/>
      <c r="V11" s="180"/>
      <c r="W11" s="179"/>
    </row>
    <row r="12" spans="1:23">
      <c r="A12" s="164" t="s">
        <v>267</v>
      </c>
      <c r="B12" s="165" t="s">
        <v>268</v>
      </c>
      <c r="C12" s="164" t="s">
        <v>269</v>
      </c>
      <c r="D12" s="164" t="s">
        <v>71</v>
      </c>
      <c r="E12" s="164" t="s">
        <v>112</v>
      </c>
      <c r="F12" s="164" t="s">
        <v>113</v>
      </c>
      <c r="G12" s="164" t="s">
        <v>274</v>
      </c>
      <c r="H12" s="164" t="s">
        <v>275</v>
      </c>
      <c r="I12" s="179">
        <f t="shared" si="0"/>
        <v>50000</v>
      </c>
      <c r="J12" s="179">
        <f t="shared" si="1"/>
        <v>50000</v>
      </c>
      <c r="K12" s="179">
        <v>50000</v>
      </c>
      <c r="L12" s="180"/>
      <c r="M12" s="180"/>
      <c r="N12" s="180"/>
      <c r="O12" s="180"/>
      <c r="P12" s="180"/>
      <c r="Q12" s="180"/>
      <c r="R12" s="180">
        <f t="shared" si="2"/>
        <v>0</v>
      </c>
      <c r="S12" s="180"/>
      <c r="T12" s="180"/>
      <c r="U12" s="179"/>
      <c r="V12" s="180"/>
      <c r="W12" s="179"/>
    </row>
    <row r="13" spans="1:23">
      <c r="A13" s="164" t="s">
        <v>267</v>
      </c>
      <c r="B13" s="165" t="s">
        <v>268</v>
      </c>
      <c r="C13" s="164" t="s">
        <v>269</v>
      </c>
      <c r="D13" s="164" t="s">
        <v>71</v>
      </c>
      <c r="E13" s="164" t="s">
        <v>112</v>
      </c>
      <c r="F13" s="164" t="s">
        <v>113</v>
      </c>
      <c r="G13" s="164" t="s">
        <v>276</v>
      </c>
      <c r="H13" s="164" t="s">
        <v>277</v>
      </c>
      <c r="I13" s="179">
        <f t="shared" si="0"/>
        <v>185464.32</v>
      </c>
      <c r="J13" s="179">
        <f t="shared" si="1"/>
        <v>185464.32</v>
      </c>
      <c r="K13" s="179">
        <v>185464.32</v>
      </c>
      <c r="L13" s="180"/>
      <c r="M13" s="180"/>
      <c r="N13" s="180"/>
      <c r="O13" s="180"/>
      <c r="P13" s="180"/>
      <c r="Q13" s="180"/>
      <c r="R13" s="180">
        <f t="shared" si="2"/>
        <v>0</v>
      </c>
      <c r="S13" s="180"/>
      <c r="T13" s="180"/>
      <c r="U13" s="179"/>
      <c r="V13" s="180"/>
      <c r="W13" s="179"/>
    </row>
    <row r="14" spans="1:23">
      <c r="A14" s="164" t="s">
        <v>267</v>
      </c>
      <c r="B14" s="165" t="s">
        <v>268</v>
      </c>
      <c r="C14" s="164" t="s">
        <v>269</v>
      </c>
      <c r="D14" s="164" t="s">
        <v>71</v>
      </c>
      <c r="E14" s="164" t="s">
        <v>112</v>
      </c>
      <c r="F14" s="164" t="s">
        <v>113</v>
      </c>
      <c r="G14" s="164" t="s">
        <v>278</v>
      </c>
      <c r="H14" s="164" t="s">
        <v>279</v>
      </c>
      <c r="I14" s="179">
        <f t="shared" si="0"/>
        <v>50000</v>
      </c>
      <c r="J14" s="179">
        <f t="shared" si="1"/>
        <v>50000</v>
      </c>
      <c r="K14" s="179">
        <v>50000</v>
      </c>
      <c r="L14" s="180"/>
      <c r="M14" s="180"/>
      <c r="N14" s="180"/>
      <c r="O14" s="180"/>
      <c r="P14" s="180"/>
      <c r="Q14" s="180"/>
      <c r="R14" s="180">
        <f t="shared" si="2"/>
        <v>0</v>
      </c>
      <c r="S14" s="180"/>
      <c r="T14" s="180"/>
      <c r="U14" s="179"/>
      <c r="V14" s="180"/>
      <c r="W14" s="179"/>
    </row>
    <row r="15" spans="1:23">
      <c r="A15" s="164" t="s">
        <v>280</v>
      </c>
      <c r="B15" s="165" t="s">
        <v>281</v>
      </c>
      <c r="C15" s="164" t="s">
        <v>282</v>
      </c>
      <c r="D15" s="164" t="s">
        <v>71</v>
      </c>
      <c r="E15" s="164" t="s">
        <v>110</v>
      </c>
      <c r="F15" s="164" t="s">
        <v>111</v>
      </c>
      <c r="G15" s="164" t="s">
        <v>270</v>
      </c>
      <c r="H15" s="164" t="s">
        <v>271</v>
      </c>
      <c r="I15" s="179">
        <f t="shared" si="0"/>
        <v>15000</v>
      </c>
      <c r="J15" s="179">
        <f t="shared" si="1"/>
        <v>15000</v>
      </c>
      <c r="K15" s="179">
        <v>15000</v>
      </c>
      <c r="L15" s="180"/>
      <c r="M15" s="180"/>
      <c r="N15" s="180"/>
      <c r="O15" s="180"/>
      <c r="P15" s="180"/>
      <c r="Q15" s="180"/>
      <c r="R15" s="180">
        <f t="shared" si="2"/>
        <v>0</v>
      </c>
      <c r="S15" s="180"/>
      <c r="T15" s="180"/>
      <c r="U15" s="179"/>
      <c r="V15" s="180"/>
      <c r="W15" s="179"/>
    </row>
    <row r="16" spans="1:23">
      <c r="A16" s="164" t="s">
        <v>280</v>
      </c>
      <c r="B16" s="165" t="s">
        <v>283</v>
      </c>
      <c r="C16" s="164" t="s">
        <v>284</v>
      </c>
      <c r="D16" s="164" t="s">
        <v>71</v>
      </c>
      <c r="E16" s="164" t="s">
        <v>110</v>
      </c>
      <c r="F16" s="164" t="s">
        <v>111</v>
      </c>
      <c r="G16" s="164" t="s">
        <v>230</v>
      </c>
      <c r="H16" s="164" t="s">
        <v>231</v>
      </c>
      <c r="I16" s="179">
        <f t="shared" si="0"/>
        <v>4131.84</v>
      </c>
      <c r="J16" s="179">
        <f t="shared" si="1"/>
        <v>4131.84</v>
      </c>
      <c r="K16" s="179">
        <v>4131.84</v>
      </c>
      <c r="L16" s="180"/>
      <c r="M16" s="180"/>
      <c r="N16" s="180"/>
      <c r="O16" s="180"/>
      <c r="P16" s="180"/>
      <c r="Q16" s="180"/>
      <c r="R16" s="180">
        <f t="shared" si="2"/>
        <v>0</v>
      </c>
      <c r="S16" s="180"/>
      <c r="T16" s="180"/>
      <c r="U16" s="179"/>
      <c r="V16" s="180"/>
      <c r="W16" s="179"/>
    </row>
    <row r="17" spans="1:23">
      <c r="A17" s="164" t="s">
        <v>280</v>
      </c>
      <c r="B17" s="165" t="s">
        <v>285</v>
      </c>
      <c r="C17" s="164" t="s">
        <v>286</v>
      </c>
      <c r="D17" s="164" t="s">
        <v>71</v>
      </c>
      <c r="E17" s="164" t="s">
        <v>106</v>
      </c>
      <c r="F17" s="164" t="s">
        <v>107</v>
      </c>
      <c r="G17" s="164" t="s">
        <v>230</v>
      </c>
      <c r="H17" s="164" t="s">
        <v>231</v>
      </c>
      <c r="I17" s="179">
        <f t="shared" si="0"/>
        <v>13440</v>
      </c>
      <c r="J17" s="179">
        <f t="shared" si="1"/>
        <v>13440</v>
      </c>
      <c r="K17" s="179">
        <v>13440</v>
      </c>
      <c r="L17" s="180"/>
      <c r="M17" s="180"/>
      <c r="N17" s="180"/>
      <c r="O17" s="180"/>
      <c r="P17" s="180"/>
      <c r="Q17" s="180"/>
      <c r="R17" s="180">
        <f t="shared" si="2"/>
        <v>0</v>
      </c>
      <c r="S17" s="180"/>
      <c r="T17" s="180"/>
      <c r="U17" s="179"/>
      <c r="V17" s="180"/>
      <c r="W17" s="179"/>
    </row>
    <row r="18" spans="1:23">
      <c r="A18" s="164" t="s">
        <v>287</v>
      </c>
      <c r="B18" s="165" t="s">
        <v>288</v>
      </c>
      <c r="C18" s="164" t="s">
        <v>289</v>
      </c>
      <c r="D18" s="164" t="s">
        <v>71</v>
      </c>
      <c r="E18" s="164" t="s">
        <v>118</v>
      </c>
      <c r="F18" s="164" t="s">
        <v>119</v>
      </c>
      <c r="G18" s="164" t="s">
        <v>272</v>
      </c>
      <c r="H18" s="164" t="s">
        <v>273</v>
      </c>
      <c r="I18" s="179">
        <f t="shared" si="0"/>
        <v>26520</v>
      </c>
      <c r="J18" s="179">
        <f t="shared" si="1"/>
        <v>26520</v>
      </c>
      <c r="K18" s="179">
        <v>26520</v>
      </c>
      <c r="L18" s="180"/>
      <c r="M18" s="180"/>
      <c r="N18" s="180"/>
      <c r="O18" s="180"/>
      <c r="P18" s="180"/>
      <c r="Q18" s="180"/>
      <c r="R18" s="180">
        <f t="shared" si="2"/>
        <v>0</v>
      </c>
      <c r="S18" s="180"/>
      <c r="T18" s="180"/>
      <c r="U18" s="179"/>
      <c r="V18" s="180"/>
      <c r="W18" s="179"/>
    </row>
    <row r="19" spans="1:23">
      <c r="A19" s="164" t="s">
        <v>287</v>
      </c>
      <c r="B19" s="165" t="s">
        <v>288</v>
      </c>
      <c r="C19" s="164" t="s">
        <v>289</v>
      </c>
      <c r="D19" s="164" t="s">
        <v>71</v>
      </c>
      <c r="E19" s="164" t="s">
        <v>118</v>
      </c>
      <c r="F19" s="164" t="s">
        <v>119</v>
      </c>
      <c r="G19" s="164" t="s">
        <v>274</v>
      </c>
      <c r="H19" s="164" t="s">
        <v>275</v>
      </c>
      <c r="I19" s="179">
        <f t="shared" si="0"/>
        <v>20000</v>
      </c>
      <c r="J19" s="179">
        <f t="shared" si="1"/>
        <v>20000</v>
      </c>
      <c r="K19" s="179">
        <v>20000</v>
      </c>
      <c r="L19" s="180"/>
      <c r="M19" s="180"/>
      <c r="N19" s="180"/>
      <c r="O19" s="180"/>
      <c r="P19" s="180"/>
      <c r="Q19" s="180"/>
      <c r="R19" s="180">
        <f t="shared" si="2"/>
        <v>0</v>
      </c>
      <c r="S19" s="180"/>
      <c r="T19" s="180"/>
      <c r="U19" s="179"/>
      <c r="V19" s="180"/>
      <c r="W19" s="179"/>
    </row>
    <row r="20" spans="1:23">
      <c r="A20" s="164" t="s">
        <v>267</v>
      </c>
      <c r="B20" s="165" t="s">
        <v>290</v>
      </c>
      <c r="C20" s="164" t="s">
        <v>291</v>
      </c>
      <c r="D20" s="164" t="s">
        <v>71</v>
      </c>
      <c r="E20" s="164" t="s">
        <v>114</v>
      </c>
      <c r="F20" s="164" t="s">
        <v>115</v>
      </c>
      <c r="G20" s="164" t="s">
        <v>272</v>
      </c>
      <c r="H20" s="164" t="s">
        <v>273</v>
      </c>
      <c r="I20" s="179">
        <f t="shared" si="0"/>
        <v>10000</v>
      </c>
      <c r="J20" s="179">
        <f t="shared" si="1"/>
        <v>10000</v>
      </c>
      <c r="K20" s="179">
        <v>10000</v>
      </c>
      <c r="L20" s="180"/>
      <c r="M20" s="180"/>
      <c r="N20" s="180"/>
      <c r="O20" s="180"/>
      <c r="P20" s="180"/>
      <c r="Q20" s="180"/>
      <c r="R20" s="180">
        <f t="shared" si="2"/>
        <v>0</v>
      </c>
      <c r="S20" s="180"/>
      <c r="T20" s="180"/>
      <c r="U20" s="179"/>
      <c r="V20" s="180"/>
      <c r="W20" s="179"/>
    </row>
    <row r="21" spans="1:23">
      <c r="A21" s="164" t="s">
        <v>267</v>
      </c>
      <c r="B21" s="165" t="s">
        <v>290</v>
      </c>
      <c r="C21" s="164" t="s">
        <v>291</v>
      </c>
      <c r="D21" s="164" t="s">
        <v>71</v>
      </c>
      <c r="E21" s="164" t="s">
        <v>114</v>
      </c>
      <c r="F21" s="164" t="s">
        <v>115</v>
      </c>
      <c r="G21" s="164" t="s">
        <v>270</v>
      </c>
      <c r="H21" s="164" t="s">
        <v>271</v>
      </c>
      <c r="I21" s="179">
        <f t="shared" si="0"/>
        <v>9000</v>
      </c>
      <c r="J21" s="179">
        <f t="shared" si="1"/>
        <v>9000</v>
      </c>
      <c r="K21" s="179">
        <v>9000</v>
      </c>
      <c r="L21" s="180"/>
      <c r="M21" s="180"/>
      <c r="N21" s="180"/>
      <c r="O21" s="180"/>
      <c r="P21" s="180"/>
      <c r="Q21" s="180"/>
      <c r="R21" s="180">
        <f t="shared" si="2"/>
        <v>0</v>
      </c>
      <c r="S21" s="180"/>
      <c r="T21" s="180"/>
      <c r="U21" s="179"/>
      <c r="V21" s="180"/>
      <c r="W21" s="179"/>
    </row>
    <row r="22" spans="1:23">
      <c r="A22" s="164" t="s">
        <v>267</v>
      </c>
      <c r="B22" s="165" t="s">
        <v>290</v>
      </c>
      <c r="C22" s="164" t="s">
        <v>291</v>
      </c>
      <c r="D22" s="164" t="s">
        <v>71</v>
      </c>
      <c r="E22" s="164" t="s">
        <v>114</v>
      </c>
      <c r="F22" s="164" t="s">
        <v>115</v>
      </c>
      <c r="G22" s="164" t="s">
        <v>274</v>
      </c>
      <c r="H22" s="164" t="s">
        <v>275</v>
      </c>
      <c r="I22" s="179">
        <f t="shared" si="0"/>
        <v>15000</v>
      </c>
      <c r="J22" s="179">
        <f t="shared" si="1"/>
        <v>15000</v>
      </c>
      <c r="K22" s="179">
        <v>15000</v>
      </c>
      <c r="L22" s="180"/>
      <c r="M22" s="180"/>
      <c r="N22" s="180"/>
      <c r="O22" s="180"/>
      <c r="P22" s="180"/>
      <c r="Q22" s="180"/>
      <c r="R22" s="180">
        <f t="shared" si="2"/>
        <v>0</v>
      </c>
      <c r="S22" s="180"/>
      <c r="T22" s="180"/>
      <c r="U22" s="179"/>
      <c r="V22" s="180"/>
      <c r="W22" s="179"/>
    </row>
    <row r="23" spans="1:23">
      <c r="A23" s="164" t="s">
        <v>292</v>
      </c>
      <c r="B23" s="165" t="s">
        <v>293</v>
      </c>
      <c r="C23" s="164" t="s">
        <v>294</v>
      </c>
      <c r="D23" s="164" t="s">
        <v>71</v>
      </c>
      <c r="E23" s="164" t="s">
        <v>108</v>
      </c>
      <c r="F23" s="164" t="s">
        <v>109</v>
      </c>
      <c r="G23" s="164" t="s">
        <v>295</v>
      </c>
      <c r="H23" s="164" t="s">
        <v>296</v>
      </c>
      <c r="I23" s="179">
        <f t="shared" si="0"/>
        <v>260200</v>
      </c>
      <c r="J23" s="179">
        <f t="shared" si="1"/>
        <v>0</v>
      </c>
      <c r="K23" s="179"/>
      <c r="L23" s="180"/>
      <c r="M23" s="180"/>
      <c r="N23" s="180"/>
      <c r="O23" s="180"/>
      <c r="P23" s="180"/>
      <c r="Q23" s="180"/>
      <c r="R23" s="180">
        <f t="shared" si="2"/>
        <v>260200</v>
      </c>
      <c r="S23" s="180">
        <v>260200</v>
      </c>
      <c r="T23" s="180"/>
      <c r="U23" s="179"/>
      <c r="V23" s="180"/>
      <c r="W23" s="179"/>
    </row>
    <row r="24" spans="1:23">
      <c r="A24" s="164" t="s">
        <v>292</v>
      </c>
      <c r="B24" s="165" t="s">
        <v>293</v>
      </c>
      <c r="C24" s="164" t="s">
        <v>294</v>
      </c>
      <c r="D24" s="164" t="s">
        <v>71</v>
      </c>
      <c r="E24" s="164" t="s">
        <v>108</v>
      </c>
      <c r="F24" s="164" t="s">
        <v>109</v>
      </c>
      <c r="G24" s="164" t="s">
        <v>297</v>
      </c>
      <c r="H24" s="164" t="s">
        <v>298</v>
      </c>
      <c r="I24" s="179">
        <f t="shared" si="0"/>
        <v>120887.7</v>
      </c>
      <c r="J24" s="179">
        <f t="shared" si="1"/>
        <v>0</v>
      </c>
      <c r="K24" s="179"/>
      <c r="L24" s="180"/>
      <c r="M24" s="180"/>
      <c r="N24" s="180"/>
      <c r="O24" s="180"/>
      <c r="P24" s="180"/>
      <c r="Q24" s="180"/>
      <c r="R24" s="180">
        <f t="shared" si="2"/>
        <v>120887.7</v>
      </c>
      <c r="S24" s="180">
        <v>120887.7</v>
      </c>
      <c r="T24" s="180"/>
      <c r="U24" s="179"/>
      <c r="V24" s="180"/>
      <c r="W24" s="179"/>
    </row>
    <row r="25" spans="1:23">
      <c r="A25" s="164" t="s">
        <v>292</v>
      </c>
      <c r="B25" s="165" t="s">
        <v>293</v>
      </c>
      <c r="C25" s="164" t="s">
        <v>294</v>
      </c>
      <c r="D25" s="164" t="s">
        <v>71</v>
      </c>
      <c r="E25" s="164" t="s">
        <v>108</v>
      </c>
      <c r="F25" s="164" t="s">
        <v>109</v>
      </c>
      <c r="G25" s="164" t="s">
        <v>299</v>
      </c>
      <c r="H25" s="164" t="s">
        <v>300</v>
      </c>
      <c r="I25" s="179">
        <f t="shared" si="0"/>
        <v>2550</v>
      </c>
      <c r="J25" s="179">
        <f t="shared" si="1"/>
        <v>0</v>
      </c>
      <c r="K25" s="179"/>
      <c r="L25" s="180"/>
      <c r="M25" s="180"/>
      <c r="N25" s="180"/>
      <c r="O25" s="180"/>
      <c r="P25" s="180"/>
      <c r="Q25" s="180"/>
      <c r="R25" s="180">
        <f t="shared" si="2"/>
        <v>2550</v>
      </c>
      <c r="S25" s="180">
        <v>2550</v>
      </c>
      <c r="T25" s="180"/>
      <c r="U25" s="179"/>
      <c r="V25" s="180"/>
      <c r="W25" s="179"/>
    </row>
    <row r="26" spans="1:23">
      <c r="A26" s="164" t="s">
        <v>292</v>
      </c>
      <c r="B26" s="165" t="s">
        <v>293</v>
      </c>
      <c r="C26" s="164" t="s">
        <v>294</v>
      </c>
      <c r="D26" s="164" t="s">
        <v>71</v>
      </c>
      <c r="E26" s="164" t="s">
        <v>108</v>
      </c>
      <c r="F26" s="164" t="s">
        <v>109</v>
      </c>
      <c r="G26" s="164" t="s">
        <v>301</v>
      </c>
      <c r="H26" s="164" t="s">
        <v>302</v>
      </c>
      <c r="I26" s="179">
        <f t="shared" si="0"/>
        <v>2400</v>
      </c>
      <c r="J26" s="179">
        <f t="shared" si="1"/>
        <v>0</v>
      </c>
      <c r="K26" s="179"/>
      <c r="L26" s="180"/>
      <c r="M26" s="180"/>
      <c r="N26" s="180"/>
      <c r="O26" s="180"/>
      <c r="P26" s="180"/>
      <c r="Q26" s="180"/>
      <c r="R26" s="180">
        <f t="shared" si="2"/>
        <v>2400</v>
      </c>
      <c r="S26" s="180">
        <v>2400</v>
      </c>
      <c r="T26" s="180"/>
      <c r="U26" s="179"/>
      <c r="V26" s="180"/>
      <c r="W26" s="179"/>
    </row>
    <row r="27" spans="1:23">
      <c r="A27" s="164" t="s">
        <v>292</v>
      </c>
      <c r="B27" s="165" t="s">
        <v>293</v>
      </c>
      <c r="C27" s="164" t="s">
        <v>294</v>
      </c>
      <c r="D27" s="164" t="s">
        <v>71</v>
      </c>
      <c r="E27" s="164" t="s">
        <v>108</v>
      </c>
      <c r="F27" s="164" t="s">
        <v>109</v>
      </c>
      <c r="G27" s="164" t="s">
        <v>303</v>
      </c>
      <c r="H27" s="164" t="s">
        <v>304</v>
      </c>
      <c r="I27" s="179">
        <f t="shared" si="0"/>
        <v>2400</v>
      </c>
      <c r="J27" s="179">
        <f t="shared" si="1"/>
        <v>0</v>
      </c>
      <c r="K27" s="179"/>
      <c r="L27" s="180"/>
      <c r="M27" s="180"/>
      <c r="N27" s="180"/>
      <c r="O27" s="180"/>
      <c r="P27" s="180"/>
      <c r="Q27" s="180"/>
      <c r="R27" s="180">
        <f t="shared" si="2"/>
        <v>2400</v>
      </c>
      <c r="S27" s="180">
        <v>2400</v>
      </c>
      <c r="T27" s="180"/>
      <c r="U27" s="179"/>
      <c r="V27" s="180"/>
      <c r="W27" s="179"/>
    </row>
    <row r="28" spans="1:23">
      <c r="A28" s="164" t="s">
        <v>292</v>
      </c>
      <c r="B28" s="165" t="s">
        <v>293</v>
      </c>
      <c r="C28" s="164" t="s">
        <v>294</v>
      </c>
      <c r="D28" s="164" t="s">
        <v>71</v>
      </c>
      <c r="E28" s="164" t="s">
        <v>108</v>
      </c>
      <c r="F28" s="164" t="s">
        <v>109</v>
      </c>
      <c r="G28" s="164" t="s">
        <v>305</v>
      </c>
      <c r="H28" s="164" t="s">
        <v>306</v>
      </c>
      <c r="I28" s="179">
        <f t="shared" si="0"/>
        <v>3000</v>
      </c>
      <c r="J28" s="179">
        <f t="shared" si="1"/>
        <v>0</v>
      </c>
      <c r="K28" s="179"/>
      <c r="L28" s="180"/>
      <c r="M28" s="180"/>
      <c r="N28" s="180"/>
      <c r="O28" s="180"/>
      <c r="P28" s="180"/>
      <c r="Q28" s="180"/>
      <c r="R28" s="180">
        <f t="shared" si="2"/>
        <v>3000</v>
      </c>
      <c r="S28" s="180">
        <v>3000</v>
      </c>
      <c r="T28" s="180"/>
      <c r="U28" s="179"/>
      <c r="V28" s="180"/>
      <c r="W28" s="179"/>
    </row>
    <row r="29" spans="1:23">
      <c r="A29" s="164" t="s">
        <v>292</v>
      </c>
      <c r="B29" s="165" t="s">
        <v>293</v>
      </c>
      <c r="C29" s="164" t="s">
        <v>294</v>
      </c>
      <c r="D29" s="164" t="s">
        <v>71</v>
      </c>
      <c r="E29" s="164" t="s">
        <v>108</v>
      </c>
      <c r="F29" s="164" t="s">
        <v>109</v>
      </c>
      <c r="G29" s="164" t="s">
        <v>270</v>
      </c>
      <c r="H29" s="164" t="s">
        <v>271</v>
      </c>
      <c r="I29" s="179">
        <f t="shared" si="0"/>
        <v>24900</v>
      </c>
      <c r="J29" s="179">
        <f t="shared" si="1"/>
        <v>0</v>
      </c>
      <c r="K29" s="179"/>
      <c r="L29" s="180"/>
      <c r="M29" s="180"/>
      <c r="N29" s="180"/>
      <c r="O29" s="180"/>
      <c r="P29" s="180"/>
      <c r="Q29" s="180"/>
      <c r="R29" s="180">
        <f t="shared" si="2"/>
        <v>24900</v>
      </c>
      <c r="S29" s="180">
        <v>24900</v>
      </c>
      <c r="T29" s="180"/>
      <c r="U29" s="179"/>
      <c r="V29" s="180"/>
      <c r="W29" s="179"/>
    </row>
    <row r="30" spans="1:23">
      <c r="A30" s="164" t="s">
        <v>292</v>
      </c>
      <c r="B30" s="165" t="s">
        <v>293</v>
      </c>
      <c r="C30" s="164" t="s">
        <v>294</v>
      </c>
      <c r="D30" s="164" t="s">
        <v>71</v>
      </c>
      <c r="E30" s="164" t="s">
        <v>108</v>
      </c>
      <c r="F30" s="164" t="s">
        <v>109</v>
      </c>
      <c r="G30" s="164" t="s">
        <v>307</v>
      </c>
      <c r="H30" s="164" t="s">
        <v>308</v>
      </c>
      <c r="I30" s="179">
        <f t="shared" si="0"/>
        <v>23600</v>
      </c>
      <c r="J30" s="179">
        <f t="shared" si="1"/>
        <v>0</v>
      </c>
      <c r="K30" s="179"/>
      <c r="L30" s="180"/>
      <c r="M30" s="180"/>
      <c r="N30" s="180"/>
      <c r="O30" s="180"/>
      <c r="P30" s="180"/>
      <c r="Q30" s="180"/>
      <c r="R30" s="180">
        <f t="shared" si="2"/>
        <v>23600</v>
      </c>
      <c r="S30" s="180">
        <v>23600</v>
      </c>
      <c r="T30" s="180"/>
      <c r="U30" s="179"/>
      <c r="V30" s="180"/>
      <c r="W30" s="179"/>
    </row>
    <row r="31" spans="1:23">
      <c r="A31" s="164" t="s">
        <v>292</v>
      </c>
      <c r="B31" s="165" t="s">
        <v>293</v>
      </c>
      <c r="C31" s="164" t="s">
        <v>294</v>
      </c>
      <c r="D31" s="164" t="s">
        <v>71</v>
      </c>
      <c r="E31" s="164" t="s">
        <v>108</v>
      </c>
      <c r="F31" s="164" t="s">
        <v>109</v>
      </c>
      <c r="G31" s="164" t="s">
        <v>274</v>
      </c>
      <c r="H31" s="164" t="s">
        <v>275</v>
      </c>
      <c r="I31" s="179">
        <f t="shared" si="0"/>
        <v>29500</v>
      </c>
      <c r="J31" s="179">
        <f t="shared" si="1"/>
        <v>0</v>
      </c>
      <c r="K31" s="179"/>
      <c r="L31" s="180"/>
      <c r="M31" s="180"/>
      <c r="N31" s="180"/>
      <c r="O31" s="180"/>
      <c r="P31" s="180"/>
      <c r="Q31" s="180"/>
      <c r="R31" s="180">
        <f t="shared" si="2"/>
        <v>29500</v>
      </c>
      <c r="S31" s="180">
        <v>29500</v>
      </c>
      <c r="T31" s="180"/>
      <c r="U31" s="179"/>
      <c r="V31" s="180"/>
      <c r="W31" s="179"/>
    </row>
    <row r="32" spans="1:23">
      <c r="A32" s="164" t="s">
        <v>309</v>
      </c>
      <c r="B32" s="165" t="s">
        <v>310</v>
      </c>
      <c r="C32" s="164" t="s">
        <v>311</v>
      </c>
      <c r="D32" s="164" t="s">
        <v>71</v>
      </c>
      <c r="E32" s="164" t="s">
        <v>108</v>
      </c>
      <c r="F32" s="164" t="s">
        <v>109</v>
      </c>
      <c r="G32" s="164" t="s">
        <v>312</v>
      </c>
      <c r="H32" s="164" t="s">
        <v>309</v>
      </c>
      <c r="I32" s="179">
        <f t="shared" si="0"/>
        <v>1107600</v>
      </c>
      <c r="J32" s="179">
        <f t="shared" si="1"/>
        <v>0</v>
      </c>
      <c r="K32" s="179"/>
      <c r="L32" s="180"/>
      <c r="M32" s="180"/>
      <c r="N32" s="180"/>
      <c r="O32" s="180"/>
      <c r="P32" s="180"/>
      <c r="Q32" s="180"/>
      <c r="R32" s="180">
        <f t="shared" si="2"/>
        <v>1107600</v>
      </c>
      <c r="S32" s="180">
        <v>1107600</v>
      </c>
      <c r="T32" s="180"/>
      <c r="U32" s="179"/>
      <c r="V32" s="180"/>
      <c r="W32" s="179"/>
    </row>
    <row r="33" spans="1:23">
      <c r="A33" s="164" t="s">
        <v>313</v>
      </c>
      <c r="B33" s="165" t="s">
        <v>314</v>
      </c>
      <c r="C33" s="164" t="s">
        <v>315</v>
      </c>
      <c r="D33" s="164" t="s">
        <v>71</v>
      </c>
      <c r="E33" s="164" t="s">
        <v>108</v>
      </c>
      <c r="F33" s="164" t="s">
        <v>109</v>
      </c>
      <c r="G33" s="164" t="s">
        <v>316</v>
      </c>
      <c r="H33" s="164" t="s">
        <v>317</v>
      </c>
      <c r="I33" s="179">
        <f t="shared" si="0"/>
        <v>16500</v>
      </c>
      <c r="J33" s="179">
        <f t="shared" si="1"/>
        <v>0</v>
      </c>
      <c r="K33" s="179"/>
      <c r="L33" s="180"/>
      <c r="M33" s="180"/>
      <c r="N33" s="180"/>
      <c r="O33" s="180"/>
      <c r="P33" s="180"/>
      <c r="Q33" s="180"/>
      <c r="R33" s="180">
        <f t="shared" si="2"/>
        <v>16500</v>
      </c>
      <c r="S33" s="180">
        <v>16500</v>
      </c>
      <c r="T33" s="180"/>
      <c r="U33" s="179"/>
      <c r="V33" s="180"/>
      <c r="W33" s="179"/>
    </row>
    <row r="34" spans="1:23">
      <c r="A34" s="164" t="s">
        <v>318</v>
      </c>
      <c r="B34" s="165" t="s">
        <v>319</v>
      </c>
      <c r="C34" s="164" t="s">
        <v>320</v>
      </c>
      <c r="D34" s="164" t="s">
        <v>71</v>
      </c>
      <c r="E34" s="164" t="s">
        <v>108</v>
      </c>
      <c r="F34" s="164" t="s">
        <v>109</v>
      </c>
      <c r="G34" s="164" t="s">
        <v>321</v>
      </c>
      <c r="H34" s="164" t="s">
        <v>318</v>
      </c>
      <c r="I34" s="179">
        <f t="shared" si="0"/>
        <v>141000</v>
      </c>
      <c r="J34" s="179">
        <f t="shared" si="1"/>
        <v>0</v>
      </c>
      <c r="K34" s="179"/>
      <c r="L34" s="180"/>
      <c r="M34" s="180"/>
      <c r="N34" s="180"/>
      <c r="O34" s="180"/>
      <c r="P34" s="180"/>
      <c r="Q34" s="180"/>
      <c r="R34" s="180">
        <f t="shared" si="2"/>
        <v>141000</v>
      </c>
      <c r="S34" s="180">
        <v>141000</v>
      </c>
      <c r="T34" s="180"/>
      <c r="U34" s="179"/>
      <c r="V34" s="180"/>
      <c r="W34" s="179"/>
    </row>
    <row r="35" spans="1:23">
      <c r="A35" s="164" t="s">
        <v>287</v>
      </c>
      <c r="B35" s="165" t="s">
        <v>322</v>
      </c>
      <c r="C35" s="164" t="s">
        <v>323</v>
      </c>
      <c r="D35" s="164" t="s">
        <v>71</v>
      </c>
      <c r="E35" s="164" t="s">
        <v>108</v>
      </c>
      <c r="F35" s="164" t="s">
        <v>109</v>
      </c>
      <c r="G35" s="164" t="s">
        <v>324</v>
      </c>
      <c r="H35" s="164" t="s">
        <v>325</v>
      </c>
      <c r="I35" s="179">
        <f t="shared" si="0"/>
        <v>16500</v>
      </c>
      <c r="J35" s="179">
        <f t="shared" si="1"/>
        <v>0</v>
      </c>
      <c r="K35" s="179"/>
      <c r="L35" s="180"/>
      <c r="M35" s="180"/>
      <c r="N35" s="180"/>
      <c r="O35" s="180"/>
      <c r="P35" s="180"/>
      <c r="Q35" s="180"/>
      <c r="R35" s="180">
        <f t="shared" si="2"/>
        <v>16500</v>
      </c>
      <c r="S35" s="180">
        <v>16500</v>
      </c>
      <c r="T35" s="180"/>
      <c r="U35" s="179"/>
      <c r="V35" s="180"/>
      <c r="W35" s="179"/>
    </row>
    <row r="36" spans="1:23">
      <c r="A36" s="164" t="s">
        <v>287</v>
      </c>
      <c r="B36" s="165" t="s">
        <v>322</v>
      </c>
      <c r="C36" s="164" t="s">
        <v>323</v>
      </c>
      <c r="D36" s="164" t="s">
        <v>71</v>
      </c>
      <c r="E36" s="164" t="s">
        <v>108</v>
      </c>
      <c r="F36" s="164" t="s">
        <v>109</v>
      </c>
      <c r="G36" s="164" t="s">
        <v>326</v>
      </c>
      <c r="H36" s="164" t="s">
        <v>327</v>
      </c>
      <c r="I36" s="179">
        <f t="shared" si="0"/>
        <v>331000</v>
      </c>
      <c r="J36" s="179">
        <f t="shared" si="1"/>
        <v>0</v>
      </c>
      <c r="K36" s="179"/>
      <c r="L36" s="180"/>
      <c r="M36" s="180"/>
      <c r="N36" s="180"/>
      <c r="O36" s="180"/>
      <c r="P36" s="180"/>
      <c r="Q36" s="180"/>
      <c r="R36" s="180">
        <f t="shared" si="2"/>
        <v>331000</v>
      </c>
      <c r="S36" s="180">
        <v>331000</v>
      </c>
      <c r="T36" s="180"/>
      <c r="U36" s="179"/>
      <c r="V36" s="180"/>
      <c r="W36" s="179"/>
    </row>
    <row r="37" spans="1:23">
      <c r="A37" s="164" t="s">
        <v>287</v>
      </c>
      <c r="B37" s="165" t="s">
        <v>322</v>
      </c>
      <c r="C37" s="164" t="s">
        <v>323</v>
      </c>
      <c r="D37" s="164" t="s">
        <v>71</v>
      </c>
      <c r="E37" s="164" t="s">
        <v>108</v>
      </c>
      <c r="F37" s="164" t="s">
        <v>109</v>
      </c>
      <c r="G37" s="164" t="s">
        <v>272</v>
      </c>
      <c r="H37" s="164" t="s">
        <v>273</v>
      </c>
      <c r="I37" s="179">
        <f t="shared" si="0"/>
        <v>3985990</v>
      </c>
      <c r="J37" s="179">
        <f t="shared" si="1"/>
        <v>0</v>
      </c>
      <c r="K37" s="179"/>
      <c r="L37" s="180"/>
      <c r="M37" s="180"/>
      <c r="N37" s="180"/>
      <c r="O37" s="180"/>
      <c r="P37" s="180"/>
      <c r="Q37" s="180"/>
      <c r="R37" s="180">
        <f t="shared" si="2"/>
        <v>3985990</v>
      </c>
      <c r="S37" s="180">
        <v>3985990</v>
      </c>
      <c r="T37" s="180"/>
      <c r="U37" s="179"/>
      <c r="V37" s="180"/>
      <c r="W37" s="179"/>
    </row>
    <row r="38" spans="1:23">
      <c r="A38" s="164" t="s">
        <v>287</v>
      </c>
      <c r="B38" s="165" t="s">
        <v>328</v>
      </c>
      <c r="C38" s="164" t="s">
        <v>329</v>
      </c>
      <c r="D38" s="164" t="s">
        <v>71</v>
      </c>
      <c r="E38" s="164" t="s">
        <v>108</v>
      </c>
      <c r="F38" s="164" t="s">
        <v>109</v>
      </c>
      <c r="G38" s="164" t="s">
        <v>330</v>
      </c>
      <c r="H38" s="164" t="s">
        <v>331</v>
      </c>
      <c r="I38" s="179">
        <f t="shared" si="0"/>
        <v>59400</v>
      </c>
      <c r="J38" s="179">
        <f t="shared" si="1"/>
        <v>0</v>
      </c>
      <c r="K38" s="179"/>
      <c r="L38" s="180"/>
      <c r="M38" s="180"/>
      <c r="N38" s="180"/>
      <c r="O38" s="180"/>
      <c r="P38" s="180"/>
      <c r="Q38" s="180"/>
      <c r="R38" s="180">
        <f t="shared" si="2"/>
        <v>59400</v>
      </c>
      <c r="S38" s="180">
        <v>59400</v>
      </c>
      <c r="T38" s="180"/>
      <c r="U38" s="179"/>
      <c r="V38" s="180"/>
      <c r="W38" s="179"/>
    </row>
    <row r="39" spans="1:23">
      <c r="A39" s="164" t="s">
        <v>287</v>
      </c>
      <c r="B39" s="165" t="s">
        <v>328</v>
      </c>
      <c r="C39" s="164" t="s">
        <v>329</v>
      </c>
      <c r="D39" s="164" t="s">
        <v>71</v>
      </c>
      <c r="E39" s="164" t="s">
        <v>108</v>
      </c>
      <c r="F39" s="164" t="s">
        <v>109</v>
      </c>
      <c r="G39" s="164" t="s">
        <v>297</v>
      </c>
      <c r="H39" s="164" t="s">
        <v>298</v>
      </c>
      <c r="I39" s="179">
        <f t="shared" si="0"/>
        <v>1105040</v>
      </c>
      <c r="J39" s="179">
        <f t="shared" si="1"/>
        <v>0</v>
      </c>
      <c r="K39" s="179"/>
      <c r="L39" s="180"/>
      <c r="M39" s="180"/>
      <c r="N39" s="180"/>
      <c r="O39" s="180"/>
      <c r="P39" s="180"/>
      <c r="Q39" s="180"/>
      <c r="R39" s="180">
        <f t="shared" si="2"/>
        <v>1105040</v>
      </c>
      <c r="S39" s="180">
        <v>1105040</v>
      </c>
      <c r="T39" s="180"/>
      <c r="U39" s="179"/>
      <c r="V39" s="180"/>
      <c r="W39" s="179"/>
    </row>
    <row r="40" spans="1:23">
      <c r="A40" s="164" t="s">
        <v>280</v>
      </c>
      <c r="B40" s="165" t="s">
        <v>332</v>
      </c>
      <c r="C40" s="164" t="s">
        <v>333</v>
      </c>
      <c r="D40" s="164" t="s">
        <v>71</v>
      </c>
      <c r="E40" s="164" t="s">
        <v>116</v>
      </c>
      <c r="F40" s="164" t="s">
        <v>117</v>
      </c>
      <c r="G40" s="164" t="s">
        <v>272</v>
      </c>
      <c r="H40" s="164" t="s">
        <v>273</v>
      </c>
      <c r="I40" s="179">
        <f t="shared" si="0"/>
        <v>1000</v>
      </c>
      <c r="J40" s="179">
        <f t="shared" si="1"/>
        <v>1000</v>
      </c>
      <c r="K40" s="179">
        <v>1000</v>
      </c>
      <c r="L40" s="180"/>
      <c r="M40" s="180"/>
      <c r="N40" s="180"/>
      <c r="O40" s="180"/>
      <c r="P40" s="180"/>
      <c r="Q40" s="180"/>
      <c r="R40" s="180">
        <f t="shared" si="2"/>
        <v>0</v>
      </c>
      <c r="S40" s="180"/>
      <c r="T40" s="180"/>
      <c r="U40" s="179"/>
      <c r="V40" s="180"/>
      <c r="W40" s="179"/>
    </row>
    <row r="41" spans="1:23">
      <c r="A41" s="164" t="s">
        <v>334</v>
      </c>
      <c r="B41" s="165" t="s">
        <v>335</v>
      </c>
      <c r="C41" s="164" t="s">
        <v>336</v>
      </c>
      <c r="D41" s="164" t="s">
        <v>71</v>
      </c>
      <c r="E41" s="164" t="s">
        <v>108</v>
      </c>
      <c r="F41" s="164" t="s">
        <v>109</v>
      </c>
      <c r="G41" s="164" t="s">
        <v>238</v>
      </c>
      <c r="H41" s="164" t="s">
        <v>239</v>
      </c>
      <c r="I41" s="179">
        <f t="shared" si="0"/>
        <v>890000</v>
      </c>
      <c r="J41" s="179">
        <f t="shared" si="1"/>
        <v>0</v>
      </c>
      <c r="K41" s="179"/>
      <c r="L41" s="180"/>
      <c r="M41" s="180"/>
      <c r="N41" s="180"/>
      <c r="O41" s="180"/>
      <c r="P41" s="180"/>
      <c r="Q41" s="180"/>
      <c r="R41" s="180">
        <f t="shared" si="2"/>
        <v>890000</v>
      </c>
      <c r="S41" s="180">
        <v>890000</v>
      </c>
      <c r="T41" s="180"/>
      <c r="U41" s="179"/>
      <c r="V41" s="180"/>
      <c r="W41" s="179"/>
    </row>
    <row r="42" spans="1:23">
      <c r="A42" s="164" t="s">
        <v>292</v>
      </c>
      <c r="B42" s="165" t="s">
        <v>337</v>
      </c>
      <c r="C42" s="164" t="s">
        <v>338</v>
      </c>
      <c r="D42" s="164" t="s">
        <v>71</v>
      </c>
      <c r="E42" s="164" t="s">
        <v>108</v>
      </c>
      <c r="F42" s="164" t="s">
        <v>109</v>
      </c>
      <c r="G42" s="164" t="s">
        <v>339</v>
      </c>
      <c r="H42" s="164" t="s">
        <v>340</v>
      </c>
      <c r="I42" s="179">
        <f t="shared" si="0"/>
        <v>10000</v>
      </c>
      <c r="J42" s="179">
        <f t="shared" si="1"/>
        <v>0</v>
      </c>
      <c r="K42" s="179"/>
      <c r="L42" s="180"/>
      <c r="M42" s="180"/>
      <c r="N42" s="180"/>
      <c r="O42" s="180"/>
      <c r="P42" s="180"/>
      <c r="Q42" s="180"/>
      <c r="R42" s="180">
        <f t="shared" si="2"/>
        <v>10000</v>
      </c>
      <c r="S42" s="180">
        <v>10000</v>
      </c>
      <c r="T42" s="180"/>
      <c r="U42" s="179"/>
      <c r="V42" s="180"/>
      <c r="W42" s="179"/>
    </row>
    <row r="43" spans="1:23">
      <c r="A43" s="164" t="s">
        <v>287</v>
      </c>
      <c r="B43" s="165" t="s">
        <v>341</v>
      </c>
      <c r="C43" s="164" t="s">
        <v>342</v>
      </c>
      <c r="D43" s="164" t="s">
        <v>71</v>
      </c>
      <c r="E43" s="164" t="s">
        <v>108</v>
      </c>
      <c r="F43" s="164" t="s">
        <v>109</v>
      </c>
      <c r="G43" s="164" t="s">
        <v>278</v>
      </c>
      <c r="H43" s="164" t="s">
        <v>279</v>
      </c>
      <c r="I43" s="179">
        <f t="shared" si="0"/>
        <v>191710</v>
      </c>
      <c r="J43" s="179">
        <f t="shared" si="1"/>
        <v>0</v>
      </c>
      <c r="K43" s="179"/>
      <c r="L43" s="180"/>
      <c r="M43" s="180"/>
      <c r="N43" s="180"/>
      <c r="O43" s="180"/>
      <c r="P43" s="180"/>
      <c r="Q43" s="180"/>
      <c r="R43" s="180">
        <f t="shared" si="2"/>
        <v>191710</v>
      </c>
      <c r="S43" s="180">
        <v>191710</v>
      </c>
      <c r="T43" s="180"/>
      <c r="U43" s="179"/>
      <c r="V43" s="180"/>
      <c r="W43" s="179"/>
    </row>
    <row r="44" spans="1:23">
      <c r="A44" s="164" t="s">
        <v>280</v>
      </c>
      <c r="B44" s="165" t="s">
        <v>343</v>
      </c>
      <c r="C44" s="164" t="s">
        <v>344</v>
      </c>
      <c r="D44" s="164" t="s">
        <v>71</v>
      </c>
      <c r="E44" s="164" t="s">
        <v>98</v>
      </c>
      <c r="F44" s="164" t="s">
        <v>99</v>
      </c>
      <c r="G44" s="164" t="s">
        <v>345</v>
      </c>
      <c r="H44" s="164" t="s">
        <v>346</v>
      </c>
      <c r="I44" s="179">
        <f t="shared" si="0"/>
        <v>600</v>
      </c>
      <c r="J44" s="179">
        <f t="shared" si="1"/>
        <v>0</v>
      </c>
      <c r="K44" s="179"/>
      <c r="L44" s="180"/>
      <c r="M44" s="180"/>
      <c r="N44" s="180"/>
      <c r="O44" s="180"/>
      <c r="P44" s="180"/>
      <c r="Q44" s="180"/>
      <c r="R44" s="180">
        <f t="shared" si="2"/>
        <v>600</v>
      </c>
      <c r="S44" s="180">
        <v>600</v>
      </c>
      <c r="T44" s="180"/>
      <c r="U44" s="179"/>
      <c r="V44" s="180"/>
      <c r="W44" s="179"/>
    </row>
    <row r="45" spans="1:23">
      <c r="A45" s="164" t="s">
        <v>280</v>
      </c>
      <c r="B45" s="165" t="s">
        <v>343</v>
      </c>
      <c r="C45" s="164" t="s">
        <v>344</v>
      </c>
      <c r="D45" s="164" t="s">
        <v>71</v>
      </c>
      <c r="E45" s="164" t="s">
        <v>98</v>
      </c>
      <c r="F45" s="164" t="s">
        <v>99</v>
      </c>
      <c r="G45" s="164" t="s">
        <v>274</v>
      </c>
      <c r="H45" s="164" t="s">
        <v>275</v>
      </c>
      <c r="I45" s="179">
        <f t="shared" si="0"/>
        <v>2450</v>
      </c>
      <c r="J45" s="179">
        <f t="shared" si="1"/>
        <v>0</v>
      </c>
      <c r="K45" s="179"/>
      <c r="L45" s="180"/>
      <c r="M45" s="180"/>
      <c r="N45" s="180"/>
      <c r="O45" s="180"/>
      <c r="P45" s="180"/>
      <c r="Q45" s="180"/>
      <c r="R45" s="180">
        <f t="shared" si="2"/>
        <v>2450</v>
      </c>
      <c r="S45" s="180">
        <v>2450</v>
      </c>
      <c r="T45" s="180"/>
      <c r="U45" s="179"/>
      <c r="V45" s="180"/>
      <c r="W45" s="179"/>
    </row>
    <row r="46" spans="1:23">
      <c r="A46" s="166" t="s">
        <v>199</v>
      </c>
      <c r="B46" s="33"/>
      <c r="C46" s="167"/>
      <c r="D46" s="167"/>
      <c r="E46" s="167"/>
      <c r="F46" s="167"/>
      <c r="G46" s="167"/>
      <c r="H46" s="168"/>
      <c r="I46" s="128">
        <f>SUM(I10:I45)</f>
        <v>8826783.86</v>
      </c>
      <c r="J46" s="128">
        <f t="shared" ref="J46:W46" si="3">SUM(J10:J45)</f>
        <v>499556.16</v>
      </c>
      <c r="K46" s="128">
        <f t="shared" si="3"/>
        <v>499556.16</v>
      </c>
      <c r="L46" s="128">
        <f t="shared" si="3"/>
        <v>0</v>
      </c>
      <c r="M46" s="128">
        <f t="shared" si="3"/>
        <v>0</v>
      </c>
      <c r="N46" s="128">
        <f t="shared" si="3"/>
        <v>0</v>
      </c>
      <c r="O46" s="128">
        <f t="shared" si="3"/>
        <v>0</v>
      </c>
      <c r="P46" s="128">
        <f t="shared" si="3"/>
        <v>0</v>
      </c>
      <c r="Q46" s="128">
        <f t="shared" si="3"/>
        <v>0</v>
      </c>
      <c r="R46" s="128">
        <f t="shared" si="3"/>
        <v>8327227.7</v>
      </c>
      <c r="S46" s="128">
        <f t="shared" si="3"/>
        <v>8327227.7</v>
      </c>
      <c r="T46" s="128">
        <f t="shared" si="3"/>
        <v>0</v>
      </c>
      <c r="U46" s="128">
        <f t="shared" si="3"/>
        <v>0</v>
      </c>
      <c r="V46" s="128">
        <f t="shared" si="3"/>
        <v>0</v>
      </c>
      <c r="W46" s="128">
        <f t="shared" si="3"/>
        <v>0</v>
      </c>
    </row>
  </sheetData>
  <mergeCells count="28">
    <mergeCell ref="A3:W3"/>
    <mergeCell ref="A4:H4"/>
    <mergeCell ref="J5:M5"/>
    <mergeCell ref="N5:P5"/>
    <mergeCell ref="R5:W5"/>
    <mergeCell ref="A46:H4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1"/>
  <sheetViews>
    <sheetView showZeros="0" workbookViewId="0">
      <pane ySplit="1" topLeftCell="A68" activePane="bottomLeft" state="frozen"/>
      <selection/>
      <selection pane="bottomLeft" activeCell="B1" sqref="B$1:B$1048576"/>
    </sheetView>
  </sheetViews>
  <sheetFormatPr defaultColWidth="9.14166666666667" defaultRowHeight="13.5"/>
  <cols>
    <col min="1" max="1" width="9.25" style="1" customWidth="1"/>
    <col min="2" max="2" width="48.5" style="1" customWidth="1"/>
    <col min="3" max="3" width="9.75" style="1" customWidth="1"/>
    <col min="4" max="4" width="9.125" style="1" customWidth="1"/>
    <col min="5" max="5" width="10.375" style="1" customWidth="1"/>
    <col min="6" max="6" width="8.875" style="1" customWidth="1"/>
    <col min="7" max="7" width="7.625" style="1" customWidth="1"/>
    <col min="8" max="8" width="7.5" style="147" customWidth="1"/>
    <col min="9" max="9" width="5" style="147" customWidth="1"/>
    <col min="10" max="10" width="12.875" style="1" customWidth="1"/>
    <col min="11" max="16384" width="9.14166666666667" style="1"/>
  </cols>
  <sheetData>
    <row r="1" spans="1:10">
      <c r="A1" s="2"/>
      <c r="B1" s="2"/>
      <c r="C1" s="2"/>
      <c r="D1" s="2"/>
      <c r="E1" s="2"/>
      <c r="F1" s="2"/>
      <c r="G1" s="2"/>
      <c r="H1" s="148"/>
      <c r="I1" s="148"/>
      <c r="J1" s="2"/>
    </row>
    <row r="2" spans="10:10">
      <c r="J2" s="4" t="s">
        <v>347</v>
      </c>
    </row>
    <row r="3" ht="27" spans="1:10">
      <c r="A3" s="62" t="str">
        <f>"2025"&amp;"年部门项目支出绩效目标表"</f>
        <v>2025年部门项目支出绩效目标表</v>
      </c>
      <c r="B3" s="5"/>
      <c r="C3" s="5"/>
      <c r="D3" s="5"/>
      <c r="E3" s="5"/>
      <c r="F3" s="63"/>
      <c r="G3" s="5"/>
      <c r="H3" s="149"/>
      <c r="I3" s="149"/>
      <c r="J3" s="5"/>
    </row>
    <row r="4" spans="1:1">
      <c r="A4" s="6" t="s">
        <v>1</v>
      </c>
    </row>
    <row r="5" s="147" customFormat="1" ht="27" spans="1:10">
      <c r="A5" s="64" t="s">
        <v>212</v>
      </c>
      <c r="B5" s="64" t="s">
        <v>348</v>
      </c>
      <c r="C5" s="64" t="s">
        <v>349</v>
      </c>
      <c r="D5" s="64" t="s">
        <v>350</v>
      </c>
      <c r="E5" s="64" t="s">
        <v>351</v>
      </c>
      <c r="F5" s="150" t="s">
        <v>352</v>
      </c>
      <c r="G5" s="64" t="s">
        <v>353</v>
      </c>
      <c r="H5" s="150" t="s">
        <v>354</v>
      </c>
      <c r="I5" s="150" t="s">
        <v>355</v>
      </c>
      <c r="J5" s="64" t="s">
        <v>356</v>
      </c>
    </row>
    <row r="6" spans="1:10">
      <c r="A6" s="151">
        <v>1</v>
      </c>
      <c r="B6" s="151">
        <v>2</v>
      </c>
      <c r="C6" s="151">
        <v>3</v>
      </c>
      <c r="D6" s="151">
        <v>4</v>
      </c>
      <c r="E6" s="151">
        <v>5</v>
      </c>
      <c r="F6" s="35">
        <v>6</v>
      </c>
      <c r="G6" s="151">
        <v>7</v>
      </c>
      <c r="H6" s="46">
        <v>8</v>
      </c>
      <c r="I6" s="46">
        <v>9</v>
      </c>
      <c r="J6" s="151">
        <v>10</v>
      </c>
    </row>
    <row r="7" ht="146.25" spans="1:10">
      <c r="A7" s="152" t="s">
        <v>286</v>
      </c>
      <c r="B7" s="152" t="s">
        <v>357</v>
      </c>
      <c r="C7" s="152" t="s">
        <v>358</v>
      </c>
      <c r="D7" s="152" t="s">
        <v>359</v>
      </c>
      <c r="E7" s="152" t="s">
        <v>360</v>
      </c>
      <c r="F7" s="153" t="s">
        <v>361</v>
      </c>
      <c r="G7" s="152" t="s">
        <v>89</v>
      </c>
      <c r="H7" s="154" t="s">
        <v>362</v>
      </c>
      <c r="I7" s="154" t="s">
        <v>363</v>
      </c>
      <c r="J7" s="152" t="s">
        <v>364</v>
      </c>
    </row>
    <row r="8" ht="146.25" spans="1:10">
      <c r="A8" s="152" t="s">
        <v>286</v>
      </c>
      <c r="B8" s="152" t="s">
        <v>357</v>
      </c>
      <c r="C8" s="152" t="s">
        <v>358</v>
      </c>
      <c r="D8" s="152" t="s">
        <v>365</v>
      </c>
      <c r="E8" s="152" t="s">
        <v>366</v>
      </c>
      <c r="F8" s="153" t="s">
        <v>361</v>
      </c>
      <c r="G8" s="152" t="s">
        <v>367</v>
      </c>
      <c r="H8" s="154" t="s">
        <v>368</v>
      </c>
      <c r="I8" s="154" t="s">
        <v>363</v>
      </c>
      <c r="J8" s="152" t="s">
        <v>369</v>
      </c>
    </row>
    <row r="9" ht="146.25" spans="1:10">
      <c r="A9" s="152" t="s">
        <v>286</v>
      </c>
      <c r="B9" s="152" t="s">
        <v>357</v>
      </c>
      <c r="C9" s="152" t="s">
        <v>358</v>
      </c>
      <c r="D9" s="152" t="s">
        <v>370</v>
      </c>
      <c r="E9" s="152" t="s">
        <v>371</v>
      </c>
      <c r="F9" s="153" t="s">
        <v>361</v>
      </c>
      <c r="G9" s="152" t="s">
        <v>367</v>
      </c>
      <c r="H9" s="154" t="s">
        <v>368</v>
      </c>
      <c r="I9" s="154" t="s">
        <v>363</v>
      </c>
      <c r="J9" s="152" t="s">
        <v>372</v>
      </c>
    </row>
    <row r="10" ht="146.25" spans="1:10">
      <c r="A10" s="152" t="s">
        <v>286</v>
      </c>
      <c r="B10" s="152" t="s">
        <v>357</v>
      </c>
      <c r="C10" s="152" t="s">
        <v>358</v>
      </c>
      <c r="D10" s="152" t="s">
        <v>370</v>
      </c>
      <c r="E10" s="152" t="s">
        <v>373</v>
      </c>
      <c r="F10" s="153" t="s">
        <v>361</v>
      </c>
      <c r="G10" s="152" t="s">
        <v>374</v>
      </c>
      <c r="H10" s="154" t="s">
        <v>375</v>
      </c>
      <c r="I10" s="154" t="s">
        <v>363</v>
      </c>
      <c r="J10" s="152" t="s">
        <v>376</v>
      </c>
    </row>
    <row r="11" ht="146.25" spans="1:10">
      <c r="A11" s="152" t="s">
        <v>286</v>
      </c>
      <c r="B11" s="152" t="s">
        <v>357</v>
      </c>
      <c r="C11" s="152" t="s">
        <v>358</v>
      </c>
      <c r="D11" s="152" t="s">
        <v>377</v>
      </c>
      <c r="E11" s="152" t="s">
        <v>378</v>
      </c>
      <c r="F11" s="153" t="s">
        <v>361</v>
      </c>
      <c r="G11" s="152" t="s">
        <v>379</v>
      </c>
      <c r="H11" s="154" t="s">
        <v>380</v>
      </c>
      <c r="I11" s="154" t="s">
        <v>363</v>
      </c>
      <c r="J11" s="152" t="s">
        <v>381</v>
      </c>
    </row>
    <row r="12" ht="146.25" spans="1:10">
      <c r="A12" s="152" t="s">
        <v>286</v>
      </c>
      <c r="B12" s="152" t="s">
        <v>357</v>
      </c>
      <c r="C12" s="152" t="s">
        <v>382</v>
      </c>
      <c r="D12" s="152" t="s">
        <v>383</v>
      </c>
      <c r="E12" s="152" t="s">
        <v>384</v>
      </c>
      <c r="F12" s="153" t="s">
        <v>385</v>
      </c>
      <c r="G12" s="152" t="s">
        <v>386</v>
      </c>
      <c r="H12" s="154" t="s">
        <v>368</v>
      </c>
      <c r="I12" s="154" t="s">
        <v>363</v>
      </c>
      <c r="J12" s="152" t="s">
        <v>387</v>
      </c>
    </row>
    <row r="13" ht="146.25" spans="1:10">
      <c r="A13" s="152" t="s">
        <v>286</v>
      </c>
      <c r="B13" s="152" t="s">
        <v>357</v>
      </c>
      <c r="C13" s="152" t="s">
        <v>382</v>
      </c>
      <c r="D13" s="152" t="s">
        <v>383</v>
      </c>
      <c r="E13" s="152" t="s">
        <v>388</v>
      </c>
      <c r="F13" s="153" t="s">
        <v>385</v>
      </c>
      <c r="G13" s="152" t="s">
        <v>386</v>
      </c>
      <c r="H13" s="154" t="s">
        <v>368</v>
      </c>
      <c r="I13" s="154" t="s">
        <v>363</v>
      </c>
      <c r="J13" s="152" t="s">
        <v>388</v>
      </c>
    </row>
    <row r="14" ht="146.25" spans="1:10">
      <c r="A14" s="152" t="s">
        <v>286</v>
      </c>
      <c r="B14" s="152" t="s">
        <v>357</v>
      </c>
      <c r="C14" s="152" t="s">
        <v>382</v>
      </c>
      <c r="D14" s="152" t="s">
        <v>389</v>
      </c>
      <c r="E14" s="152" t="s">
        <v>390</v>
      </c>
      <c r="F14" s="153" t="s">
        <v>361</v>
      </c>
      <c r="G14" s="152" t="s">
        <v>391</v>
      </c>
      <c r="H14" s="154" t="s">
        <v>368</v>
      </c>
      <c r="I14" s="154" t="s">
        <v>392</v>
      </c>
      <c r="J14" s="152" t="s">
        <v>390</v>
      </c>
    </row>
    <row r="15" ht="146.25" spans="1:10">
      <c r="A15" s="152" t="s">
        <v>286</v>
      </c>
      <c r="B15" s="152" t="s">
        <v>357</v>
      </c>
      <c r="C15" s="152" t="s">
        <v>393</v>
      </c>
      <c r="D15" s="152" t="s">
        <v>394</v>
      </c>
      <c r="E15" s="152" t="s">
        <v>395</v>
      </c>
      <c r="F15" s="153" t="s">
        <v>385</v>
      </c>
      <c r="G15" s="152" t="s">
        <v>396</v>
      </c>
      <c r="H15" s="154" t="s">
        <v>368</v>
      </c>
      <c r="I15" s="154" t="s">
        <v>363</v>
      </c>
      <c r="J15" s="152" t="s">
        <v>397</v>
      </c>
    </row>
    <row r="16" ht="45" spans="1:10">
      <c r="A16" s="152" t="s">
        <v>329</v>
      </c>
      <c r="B16" s="152" t="s">
        <v>398</v>
      </c>
      <c r="C16" s="152" t="s">
        <v>358</v>
      </c>
      <c r="D16" s="152" t="s">
        <v>370</v>
      </c>
      <c r="E16" s="152" t="s">
        <v>399</v>
      </c>
      <c r="F16" s="153" t="s">
        <v>361</v>
      </c>
      <c r="G16" s="152" t="s">
        <v>374</v>
      </c>
      <c r="H16" s="154" t="s">
        <v>400</v>
      </c>
      <c r="I16" s="154" t="s">
        <v>363</v>
      </c>
      <c r="J16" s="152" t="s">
        <v>399</v>
      </c>
    </row>
    <row r="17" ht="45" spans="1:10">
      <c r="A17" s="152" t="s">
        <v>329</v>
      </c>
      <c r="B17" s="152" t="s">
        <v>398</v>
      </c>
      <c r="C17" s="152" t="s">
        <v>358</v>
      </c>
      <c r="D17" s="152" t="s">
        <v>377</v>
      </c>
      <c r="E17" s="152" t="s">
        <v>378</v>
      </c>
      <c r="F17" s="153" t="s">
        <v>361</v>
      </c>
      <c r="G17" s="152" t="s">
        <v>401</v>
      </c>
      <c r="H17" s="154" t="s">
        <v>400</v>
      </c>
      <c r="I17" s="154" t="s">
        <v>363</v>
      </c>
      <c r="J17" s="152" t="s">
        <v>402</v>
      </c>
    </row>
    <row r="18" ht="45" spans="1:10">
      <c r="A18" s="152" t="s">
        <v>329</v>
      </c>
      <c r="B18" s="152" t="s">
        <v>398</v>
      </c>
      <c r="C18" s="152" t="s">
        <v>382</v>
      </c>
      <c r="D18" s="152" t="s">
        <v>383</v>
      </c>
      <c r="E18" s="152" t="s">
        <v>403</v>
      </c>
      <c r="F18" s="153" t="s">
        <v>361</v>
      </c>
      <c r="G18" s="152" t="s">
        <v>403</v>
      </c>
      <c r="H18" s="154" t="s">
        <v>375</v>
      </c>
      <c r="I18" s="154" t="s">
        <v>363</v>
      </c>
      <c r="J18" s="152" t="s">
        <v>403</v>
      </c>
    </row>
    <row r="19" ht="45" spans="1:10">
      <c r="A19" s="152" t="s">
        <v>329</v>
      </c>
      <c r="B19" s="152" t="s">
        <v>398</v>
      </c>
      <c r="C19" s="152" t="s">
        <v>393</v>
      </c>
      <c r="D19" s="152" t="s">
        <v>394</v>
      </c>
      <c r="E19" s="152" t="s">
        <v>404</v>
      </c>
      <c r="F19" s="153" t="s">
        <v>385</v>
      </c>
      <c r="G19" s="152" t="s">
        <v>396</v>
      </c>
      <c r="H19" s="154" t="s">
        <v>368</v>
      </c>
      <c r="I19" s="154" t="s">
        <v>363</v>
      </c>
      <c r="J19" s="152" t="s">
        <v>405</v>
      </c>
    </row>
    <row r="20" ht="146.25" spans="1:10">
      <c r="A20" s="152" t="s">
        <v>282</v>
      </c>
      <c r="B20" s="152" t="s">
        <v>406</v>
      </c>
      <c r="C20" s="152" t="s">
        <v>358</v>
      </c>
      <c r="D20" s="152" t="s">
        <v>359</v>
      </c>
      <c r="E20" s="152" t="s">
        <v>407</v>
      </c>
      <c r="F20" s="153" t="s">
        <v>361</v>
      </c>
      <c r="G20" s="152" t="s">
        <v>97</v>
      </c>
      <c r="H20" s="154" t="s">
        <v>408</v>
      </c>
      <c r="I20" s="154" t="s">
        <v>363</v>
      </c>
      <c r="J20" s="152" t="s">
        <v>409</v>
      </c>
    </row>
    <row r="21" ht="146.25" spans="1:10">
      <c r="A21" s="152" t="s">
        <v>282</v>
      </c>
      <c r="B21" s="152" t="s">
        <v>406</v>
      </c>
      <c r="C21" s="152" t="s">
        <v>358</v>
      </c>
      <c r="D21" s="152" t="s">
        <v>365</v>
      </c>
      <c r="E21" s="152" t="s">
        <v>410</v>
      </c>
      <c r="F21" s="153" t="s">
        <v>385</v>
      </c>
      <c r="G21" s="152" t="s">
        <v>396</v>
      </c>
      <c r="H21" s="154" t="s">
        <v>368</v>
      </c>
      <c r="I21" s="154" t="s">
        <v>363</v>
      </c>
      <c r="J21" s="152" t="s">
        <v>411</v>
      </c>
    </row>
    <row r="22" ht="146.25" spans="1:10">
      <c r="A22" s="152" t="s">
        <v>282</v>
      </c>
      <c r="B22" s="152" t="s">
        <v>406</v>
      </c>
      <c r="C22" s="152" t="s">
        <v>358</v>
      </c>
      <c r="D22" s="152" t="s">
        <v>370</v>
      </c>
      <c r="E22" s="152" t="s">
        <v>412</v>
      </c>
      <c r="F22" s="153" t="s">
        <v>385</v>
      </c>
      <c r="G22" s="152" t="s">
        <v>396</v>
      </c>
      <c r="H22" s="154" t="s">
        <v>368</v>
      </c>
      <c r="I22" s="154" t="s">
        <v>363</v>
      </c>
      <c r="J22" s="155" t="s">
        <v>413</v>
      </c>
    </row>
    <row r="23" ht="146.25" spans="1:10">
      <c r="A23" s="152" t="s">
        <v>282</v>
      </c>
      <c r="B23" s="152" t="s">
        <v>406</v>
      </c>
      <c r="C23" s="152" t="s">
        <v>358</v>
      </c>
      <c r="D23" s="152" t="s">
        <v>370</v>
      </c>
      <c r="E23" s="152" t="s">
        <v>414</v>
      </c>
      <c r="F23" s="153" t="s">
        <v>361</v>
      </c>
      <c r="G23" s="152" t="s">
        <v>367</v>
      </c>
      <c r="H23" s="154" t="s">
        <v>368</v>
      </c>
      <c r="I23" s="154" t="s">
        <v>363</v>
      </c>
      <c r="J23" s="152" t="s">
        <v>415</v>
      </c>
    </row>
    <row r="24" ht="146.25" spans="1:10">
      <c r="A24" s="152" t="s">
        <v>282</v>
      </c>
      <c r="B24" s="152" t="s">
        <v>406</v>
      </c>
      <c r="C24" s="152" t="s">
        <v>358</v>
      </c>
      <c r="D24" s="152" t="s">
        <v>377</v>
      </c>
      <c r="E24" s="152" t="s">
        <v>378</v>
      </c>
      <c r="F24" s="153" t="s">
        <v>416</v>
      </c>
      <c r="G24" s="152" t="s">
        <v>417</v>
      </c>
      <c r="H24" s="154" t="s">
        <v>400</v>
      </c>
      <c r="I24" s="154" t="s">
        <v>363</v>
      </c>
      <c r="J24" s="152" t="s">
        <v>418</v>
      </c>
    </row>
    <row r="25" ht="146.25" spans="1:10">
      <c r="A25" s="152" t="s">
        <v>282</v>
      </c>
      <c r="B25" s="152" t="s">
        <v>406</v>
      </c>
      <c r="C25" s="152" t="s">
        <v>382</v>
      </c>
      <c r="D25" s="152" t="s">
        <v>383</v>
      </c>
      <c r="E25" s="152" t="s">
        <v>419</v>
      </c>
      <c r="F25" s="153" t="s">
        <v>385</v>
      </c>
      <c r="G25" s="152" t="s">
        <v>396</v>
      </c>
      <c r="H25" s="154" t="s">
        <v>368</v>
      </c>
      <c r="I25" s="154" t="s">
        <v>363</v>
      </c>
      <c r="J25" s="152" t="s">
        <v>420</v>
      </c>
    </row>
    <row r="26" ht="146.25" spans="1:10">
      <c r="A26" s="152" t="s">
        <v>282</v>
      </c>
      <c r="B26" s="152" t="s">
        <v>406</v>
      </c>
      <c r="C26" s="152" t="s">
        <v>393</v>
      </c>
      <c r="D26" s="152" t="s">
        <v>394</v>
      </c>
      <c r="E26" s="152" t="s">
        <v>421</v>
      </c>
      <c r="F26" s="153" t="s">
        <v>385</v>
      </c>
      <c r="G26" s="152" t="s">
        <v>396</v>
      </c>
      <c r="H26" s="154" t="s">
        <v>368</v>
      </c>
      <c r="I26" s="154" t="s">
        <v>363</v>
      </c>
      <c r="J26" s="152" t="s">
        <v>422</v>
      </c>
    </row>
    <row r="27" ht="78.75" spans="1:10">
      <c r="A27" s="152" t="s">
        <v>291</v>
      </c>
      <c r="B27" s="152" t="s">
        <v>423</v>
      </c>
      <c r="C27" s="152" t="s">
        <v>358</v>
      </c>
      <c r="D27" s="152" t="s">
        <v>359</v>
      </c>
      <c r="E27" s="152" t="s">
        <v>424</v>
      </c>
      <c r="F27" s="153" t="s">
        <v>361</v>
      </c>
      <c r="G27" s="152" t="s">
        <v>425</v>
      </c>
      <c r="H27" s="154" t="s">
        <v>426</v>
      </c>
      <c r="I27" s="154" t="s">
        <v>363</v>
      </c>
      <c r="J27" s="152" t="s">
        <v>427</v>
      </c>
    </row>
    <row r="28" ht="78.75" spans="1:10">
      <c r="A28" s="152" t="s">
        <v>291</v>
      </c>
      <c r="B28" s="152" t="s">
        <v>423</v>
      </c>
      <c r="C28" s="152" t="s">
        <v>358</v>
      </c>
      <c r="D28" s="152" t="s">
        <v>359</v>
      </c>
      <c r="E28" s="152" t="s">
        <v>428</v>
      </c>
      <c r="F28" s="153" t="s">
        <v>385</v>
      </c>
      <c r="G28" s="152" t="s">
        <v>396</v>
      </c>
      <c r="H28" s="154" t="s">
        <v>368</v>
      </c>
      <c r="I28" s="154" t="s">
        <v>363</v>
      </c>
      <c r="J28" s="152" t="s">
        <v>429</v>
      </c>
    </row>
    <row r="29" ht="78.75" spans="1:10">
      <c r="A29" s="152" t="s">
        <v>291</v>
      </c>
      <c r="B29" s="152" t="s">
        <v>423</v>
      </c>
      <c r="C29" s="152" t="s">
        <v>358</v>
      </c>
      <c r="D29" s="152" t="s">
        <v>359</v>
      </c>
      <c r="E29" s="152" t="s">
        <v>430</v>
      </c>
      <c r="F29" s="153" t="s">
        <v>385</v>
      </c>
      <c r="G29" s="152" t="s">
        <v>431</v>
      </c>
      <c r="H29" s="154" t="s">
        <v>368</v>
      </c>
      <c r="I29" s="154" t="s">
        <v>363</v>
      </c>
      <c r="J29" s="152" t="s">
        <v>430</v>
      </c>
    </row>
    <row r="30" ht="78.75" spans="1:10">
      <c r="A30" s="152" t="s">
        <v>291</v>
      </c>
      <c r="B30" s="152" t="s">
        <v>423</v>
      </c>
      <c r="C30" s="152" t="s">
        <v>358</v>
      </c>
      <c r="D30" s="152" t="s">
        <v>359</v>
      </c>
      <c r="E30" s="152" t="s">
        <v>432</v>
      </c>
      <c r="F30" s="153" t="s">
        <v>416</v>
      </c>
      <c r="G30" s="152" t="s">
        <v>84</v>
      </c>
      <c r="H30" s="154" t="s">
        <v>368</v>
      </c>
      <c r="I30" s="154" t="s">
        <v>363</v>
      </c>
      <c r="J30" s="152" t="s">
        <v>432</v>
      </c>
    </row>
    <row r="31" ht="78.75" spans="1:10">
      <c r="A31" s="152" t="s">
        <v>291</v>
      </c>
      <c r="B31" s="152" t="s">
        <v>423</v>
      </c>
      <c r="C31" s="152" t="s">
        <v>358</v>
      </c>
      <c r="D31" s="152" t="s">
        <v>365</v>
      </c>
      <c r="E31" s="152" t="s">
        <v>433</v>
      </c>
      <c r="F31" s="153" t="s">
        <v>385</v>
      </c>
      <c r="G31" s="152" t="s">
        <v>396</v>
      </c>
      <c r="H31" s="154" t="s">
        <v>368</v>
      </c>
      <c r="I31" s="154" t="s">
        <v>363</v>
      </c>
      <c r="J31" s="152" t="s">
        <v>433</v>
      </c>
    </row>
    <row r="32" ht="78.75" spans="1:10">
      <c r="A32" s="152" t="s">
        <v>291</v>
      </c>
      <c r="B32" s="152" t="s">
        <v>423</v>
      </c>
      <c r="C32" s="152" t="s">
        <v>358</v>
      </c>
      <c r="D32" s="152" t="s">
        <v>370</v>
      </c>
      <c r="E32" s="152" t="s">
        <v>434</v>
      </c>
      <c r="F32" s="153" t="s">
        <v>361</v>
      </c>
      <c r="G32" s="152" t="s">
        <v>374</v>
      </c>
      <c r="H32" s="154" t="s">
        <v>375</v>
      </c>
      <c r="I32" s="154" t="s">
        <v>363</v>
      </c>
      <c r="J32" s="152" t="s">
        <v>434</v>
      </c>
    </row>
    <row r="33" ht="78.75" spans="1:10">
      <c r="A33" s="152" t="s">
        <v>291</v>
      </c>
      <c r="B33" s="152" t="s">
        <v>423</v>
      </c>
      <c r="C33" s="152" t="s">
        <v>358</v>
      </c>
      <c r="D33" s="152" t="s">
        <v>377</v>
      </c>
      <c r="E33" s="152" t="s">
        <v>378</v>
      </c>
      <c r="F33" s="153" t="s">
        <v>416</v>
      </c>
      <c r="G33" s="152" t="s">
        <v>435</v>
      </c>
      <c r="H33" s="154" t="s">
        <v>400</v>
      </c>
      <c r="I33" s="154" t="s">
        <v>363</v>
      </c>
      <c r="J33" s="152" t="s">
        <v>436</v>
      </c>
    </row>
    <row r="34" ht="78.75" spans="1:10">
      <c r="A34" s="152" t="s">
        <v>291</v>
      </c>
      <c r="B34" s="152" t="s">
        <v>423</v>
      </c>
      <c r="C34" s="152" t="s">
        <v>382</v>
      </c>
      <c r="D34" s="152" t="s">
        <v>383</v>
      </c>
      <c r="E34" s="152" t="s">
        <v>437</v>
      </c>
      <c r="F34" s="153" t="s">
        <v>385</v>
      </c>
      <c r="G34" s="152" t="s">
        <v>396</v>
      </c>
      <c r="H34" s="154" t="s">
        <v>368</v>
      </c>
      <c r="I34" s="154" t="s">
        <v>363</v>
      </c>
      <c r="J34" s="152" t="s">
        <v>438</v>
      </c>
    </row>
    <row r="35" ht="78.75" spans="1:10">
      <c r="A35" s="152" t="s">
        <v>291</v>
      </c>
      <c r="B35" s="152" t="s">
        <v>423</v>
      </c>
      <c r="C35" s="152" t="s">
        <v>393</v>
      </c>
      <c r="D35" s="152" t="s">
        <v>394</v>
      </c>
      <c r="E35" s="152" t="s">
        <v>439</v>
      </c>
      <c r="F35" s="153" t="s">
        <v>385</v>
      </c>
      <c r="G35" s="152" t="s">
        <v>431</v>
      </c>
      <c r="H35" s="154" t="s">
        <v>368</v>
      </c>
      <c r="I35" s="154" t="s">
        <v>363</v>
      </c>
      <c r="J35" s="152" t="s">
        <v>439</v>
      </c>
    </row>
    <row r="36" ht="45" spans="1:10">
      <c r="A36" s="152" t="s">
        <v>320</v>
      </c>
      <c r="B36" s="152" t="s">
        <v>440</v>
      </c>
      <c r="C36" s="152" t="s">
        <v>358</v>
      </c>
      <c r="D36" s="152" t="s">
        <v>359</v>
      </c>
      <c r="E36" s="152" t="s">
        <v>441</v>
      </c>
      <c r="F36" s="153" t="s">
        <v>385</v>
      </c>
      <c r="G36" s="152" t="s">
        <v>442</v>
      </c>
      <c r="H36" s="154" t="s">
        <v>426</v>
      </c>
      <c r="I36" s="154" t="s">
        <v>363</v>
      </c>
      <c r="J36" s="152" t="s">
        <v>441</v>
      </c>
    </row>
    <row r="37" ht="33.75" spans="1:10">
      <c r="A37" s="152" t="s">
        <v>320</v>
      </c>
      <c r="B37" s="152" t="s">
        <v>440</v>
      </c>
      <c r="C37" s="152" t="s">
        <v>358</v>
      </c>
      <c r="D37" s="152" t="s">
        <v>377</v>
      </c>
      <c r="E37" s="152" t="s">
        <v>378</v>
      </c>
      <c r="F37" s="153" t="s">
        <v>416</v>
      </c>
      <c r="G37" s="152" t="s">
        <v>443</v>
      </c>
      <c r="H37" s="154" t="s">
        <v>400</v>
      </c>
      <c r="I37" s="154" t="s">
        <v>363</v>
      </c>
      <c r="J37" s="152" t="s">
        <v>378</v>
      </c>
    </row>
    <row r="38" ht="33.75" spans="1:10">
      <c r="A38" s="152" t="s">
        <v>320</v>
      </c>
      <c r="B38" s="152" t="s">
        <v>440</v>
      </c>
      <c r="C38" s="152" t="s">
        <v>382</v>
      </c>
      <c r="D38" s="152" t="s">
        <v>383</v>
      </c>
      <c r="E38" s="152" t="s">
        <v>444</v>
      </c>
      <c r="F38" s="153" t="s">
        <v>385</v>
      </c>
      <c r="G38" s="152" t="s">
        <v>92</v>
      </c>
      <c r="H38" s="154" t="s">
        <v>368</v>
      </c>
      <c r="I38" s="154" t="s">
        <v>363</v>
      </c>
      <c r="J38" s="152" t="s">
        <v>444</v>
      </c>
    </row>
    <row r="39" ht="33.75" spans="1:10">
      <c r="A39" s="152" t="s">
        <v>320</v>
      </c>
      <c r="B39" s="152" t="s">
        <v>440</v>
      </c>
      <c r="C39" s="152" t="s">
        <v>393</v>
      </c>
      <c r="D39" s="152" t="s">
        <v>394</v>
      </c>
      <c r="E39" s="152" t="s">
        <v>394</v>
      </c>
      <c r="F39" s="153" t="s">
        <v>385</v>
      </c>
      <c r="G39" s="152" t="s">
        <v>431</v>
      </c>
      <c r="H39" s="154" t="s">
        <v>368</v>
      </c>
      <c r="I39" s="154" t="s">
        <v>363</v>
      </c>
      <c r="J39" s="152" t="s">
        <v>394</v>
      </c>
    </row>
    <row r="40" ht="45" spans="1:10">
      <c r="A40" s="152" t="s">
        <v>323</v>
      </c>
      <c r="B40" s="152" t="s">
        <v>445</v>
      </c>
      <c r="C40" s="152" t="s">
        <v>358</v>
      </c>
      <c r="D40" s="152" t="s">
        <v>359</v>
      </c>
      <c r="E40" s="152" t="s">
        <v>446</v>
      </c>
      <c r="F40" s="153" t="s">
        <v>361</v>
      </c>
      <c r="G40" s="152" t="s">
        <v>442</v>
      </c>
      <c r="H40" s="154" t="s">
        <v>426</v>
      </c>
      <c r="I40" s="154" t="s">
        <v>363</v>
      </c>
      <c r="J40" s="152" t="s">
        <v>447</v>
      </c>
    </row>
    <row r="41" ht="45" spans="1:10">
      <c r="A41" s="152" t="s">
        <v>323</v>
      </c>
      <c r="B41" s="152" t="s">
        <v>445</v>
      </c>
      <c r="C41" s="152" t="s">
        <v>358</v>
      </c>
      <c r="D41" s="152" t="s">
        <v>365</v>
      </c>
      <c r="E41" s="152" t="s">
        <v>448</v>
      </c>
      <c r="F41" s="153" t="s">
        <v>385</v>
      </c>
      <c r="G41" s="152" t="s">
        <v>431</v>
      </c>
      <c r="H41" s="154" t="s">
        <v>368</v>
      </c>
      <c r="I41" s="154" t="s">
        <v>363</v>
      </c>
      <c r="J41" s="152" t="s">
        <v>448</v>
      </c>
    </row>
    <row r="42" ht="45" spans="1:10">
      <c r="A42" s="152" t="s">
        <v>323</v>
      </c>
      <c r="B42" s="152" t="s">
        <v>445</v>
      </c>
      <c r="C42" s="152" t="s">
        <v>382</v>
      </c>
      <c r="D42" s="152" t="s">
        <v>389</v>
      </c>
      <c r="E42" s="152" t="s">
        <v>449</v>
      </c>
      <c r="F42" s="153" t="s">
        <v>385</v>
      </c>
      <c r="G42" s="152" t="s">
        <v>396</v>
      </c>
      <c r="H42" s="154" t="s">
        <v>368</v>
      </c>
      <c r="I42" s="154" t="s">
        <v>363</v>
      </c>
      <c r="J42" s="152" t="s">
        <v>450</v>
      </c>
    </row>
    <row r="43" ht="45" spans="1:10">
      <c r="A43" s="152" t="s">
        <v>323</v>
      </c>
      <c r="B43" s="152" t="s">
        <v>445</v>
      </c>
      <c r="C43" s="152" t="s">
        <v>393</v>
      </c>
      <c r="D43" s="152" t="s">
        <v>394</v>
      </c>
      <c r="E43" s="152" t="s">
        <v>394</v>
      </c>
      <c r="F43" s="153" t="s">
        <v>385</v>
      </c>
      <c r="G43" s="152" t="s">
        <v>431</v>
      </c>
      <c r="H43" s="154" t="s">
        <v>368</v>
      </c>
      <c r="I43" s="154" t="s">
        <v>363</v>
      </c>
      <c r="J43" s="152" t="s">
        <v>449</v>
      </c>
    </row>
    <row r="44" ht="33.75" spans="1:10">
      <c r="A44" s="152" t="s">
        <v>311</v>
      </c>
      <c r="B44" s="152" t="s">
        <v>451</v>
      </c>
      <c r="C44" s="152" t="s">
        <v>358</v>
      </c>
      <c r="D44" s="152" t="s">
        <v>370</v>
      </c>
      <c r="E44" s="152" t="s">
        <v>399</v>
      </c>
      <c r="F44" s="153" t="s">
        <v>361</v>
      </c>
      <c r="G44" s="152" t="s">
        <v>374</v>
      </c>
      <c r="H44" s="154" t="s">
        <v>375</v>
      </c>
      <c r="I44" s="154" t="s">
        <v>363</v>
      </c>
      <c r="J44" s="152" t="s">
        <v>399</v>
      </c>
    </row>
    <row r="45" ht="33.75" spans="1:10">
      <c r="A45" s="152" t="s">
        <v>311</v>
      </c>
      <c r="B45" s="152" t="s">
        <v>451</v>
      </c>
      <c r="C45" s="152" t="s">
        <v>358</v>
      </c>
      <c r="D45" s="152" t="s">
        <v>377</v>
      </c>
      <c r="E45" s="152" t="s">
        <v>378</v>
      </c>
      <c r="F45" s="153" t="s">
        <v>361</v>
      </c>
      <c r="G45" s="152" t="s">
        <v>452</v>
      </c>
      <c r="H45" s="154" t="s">
        <v>400</v>
      </c>
      <c r="I45" s="154" t="s">
        <v>363</v>
      </c>
      <c r="J45" s="152" t="s">
        <v>164</v>
      </c>
    </row>
    <row r="46" ht="33.75" spans="1:10">
      <c r="A46" s="152" t="s">
        <v>311</v>
      </c>
      <c r="B46" s="152" t="s">
        <v>451</v>
      </c>
      <c r="C46" s="152" t="s">
        <v>382</v>
      </c>
      <c r="D46" s="152" t="s">
        <v>383</v>
      </c>
      <c r="E46" s="152" t="s">
        <v>453</v>
      </c>
      <c r="F46" s="153" t="s">
        <v>361</v>
      </c>
      <c r="G46" s="152" t="s">
        <v>453</v>
      </c>
      <c r="H46" s="154" t="s">
        <v>375</v>
      </c>
      <c r="I46" s="154" t="s">
        <v>363</v>
      </c>
      <c r="J46" s="152" t="s">
        <v>454</v>
      </c>
    </row>
    <row r="47" ht="33.75" spans="1:10">
      <c r="A47" s="152" t="s">
        <v>311</v>
      </c>
      <c r="B47" s="152" t="s">
        <v>451</v>
      </c>
      <c r="C47" s="152" t="s">
        <v>393</v>
      </c>
      <c r="D47" s="152" t="s">
        <v>394</v>
      </c>
      <c r="E47" s="152" t="s">
        <v>455</v>
      </c>
      <c r="F47" s="153" t="s">
        <v>385</v>
      </c>
      <c r="G47" s="152" t="s">
        <v>456</v>
      </c>
      <c r="H47" s="154" t="s">
        <v>368</v>
      </c>
      <c r="I47" s="154" t="s">
        <v>363</v>
      </c>
      <c r="J47" s="152" t="s">
        <v>455</v>
      </c>
    </row>
    <row r="48" ht="33.75" spans="1:10">
      <c r="A48" s="152" t="s">
        <v>336</v>
      </c>
      <c r="B48" s="152" t="s">
        <v>457</v>
      </c>
      <c r="C48" s="152" t="s">
        <v>358</v>
      </c>
      <c r="D48" s="152" t="s">
        <v>359</v>
      </c>
      <c r="E48" s="152" t="s">
        <v>457</v>
      </c>
      <c r="F48" s="153" t="s">
        <v>361</v>
      </c>
      <c r="G48" s="152" t="s">
        <v>458</v>
      </c>
      <c r="H48" s="154" t="s">
        <v>400</v>
      </c>
      <c r="I48" s="154" t="s">
        <v>363</v>
      </c>
      <c r="J48" s="152" t="s">
        <v>457</v>
      </c>
    </row>
    <row r="49" ht="33.75" spans="1:10">
      <c r="A49" s="152" t="s">
        <v>336</v>
      </c>
      <c r="B49" s="152" t="s">
        <v>457</v>
      </c>
      <c r="C49" s="152" t="s">
        <v>358</v>
      </c>
      <c r="D49" s="152" t="s">
        <v>370</v>
      </c>
      <c r="E49" s="152" t="s">
        <v>459</v>
      </c>
      <c r="F49" s="153" t="s">
        <v>416</v>
      </c>
      <c r="G49" s="152" t="s">
        <v>374</v>
      </c>
      <c r="H49" s="154" t="s">
        <v>375</v>
      </c>
      <c r="I49" s="154" t="s">
        <v>392</v>
      </c>
      <c r="J49" s="152" t="s">
        <v>457</v>
      </c>
    </row>
    <row r="50" ht="33.75" spans="1:10">
      <c r="A50" s="152" t="s">
        <v>336</v>
      </c>
      <c r="B50" s="152" t="s">
        <v>457</v>
      </c>
      <c r="C50" s="152" t="s">
        <v>382</v>
      </c>
      <c r="D50" s="152" t="s">
        <v>383</v>
      </c>
      <c r="E50" s="152" t="s">
        <v>460</v>
      </c>
      <c r="F50" s="153" t="s">
        <v>385</v>
      </c>
      <c r="G50" s="152" t="s">
        <v>461</v>
      </c>
      <c r="H50" s="154" t="s">
        <v>375</v>
      </c>
      <c r="I50" s="154" t="s">
        <v>392</v>
      </c>
      <c r="J50" s="152" t="s">
        <v>462</v>
      </c>
    </row>
    <row r="51" ht="33.75" spans="1:10">
      <c r="A51" s="152" t="s">
        <v>336</v>
      </c>
      <c r="B51" s="152" t="s">
        <v>457</v>
      </c>
      <c r="C51" s="152" t="s">
        <v>393</v>
      </c>
      <c r="D51" s="152" t="s">
        <v>394</v>
      </c>
      <c r="E51" s="152" t="s">
        <v>455</v>
      </c>
      <c r="F51" s="153" t="s">
        <v>385</v>
      </c>
      <c r="G51" s="152" t="s">
        <v>396</v>
      </c>
      <c r="H51" s="154" t="s">
        <v>368</v>
      </c>
      <c r="I51" s="154" t="s">
        <v>392</v>
      </c>
      <c r="J51" s="152" t="s">
        <v>462</v>
      </c>
    </row>
    <row r="52" ht="45" spans="1:10">
      <c r="A52" s="152" t="s">
        <v>342</v>
      </c>
      <c r="B52" s="152" t="s">
        <v>463</v>
      </c>
      <c r="C52" s="152" t="s">
        <v>358</v>
      </c>
      <c r="D52" s="152" t="s">
        <v>370</v>
      </c>
      <c r="E52" s="152" t="s">
        <v>399</v>
      </c>
      <c r="F52" s="153" t="s">
        <v>416</v>
      </c>
      <c r="G52" s="152" t="s">
        <v>374</v>
      </c>
      <c r="H52" s="154" t="s">
        <v>375</v>
      </c>
      <c r="I52" s="154" t="s">
        <v>363</v>
      </c>
      <c r="J52" s="152" t="s">
        <v>399</v>
      </c>
    </row>
    <row r="53" ht="45" spans="1:10">
      <c r="A53" s="152" t="s">
        <v>342</v>
      </c>
      <c r="B53" s="152" t="s">
        <v>463</v>
      </c>
      <c r="C53" s="152" t="s">
        <v>358</v>
      </c>
      <c r="D53" s="152" t="s">
        <v>377</v>
      </c>
      <c r="E53" s="152" t="s">
        <v>378</v>
      </c>
      <c r="F53" s="153" t="s">
        <v>416</v>
      </c>
      <c r="G53" s="152" t="s">
        <v>464</v>
      </c>
      <c r="H53" s="154" t="s">
        <v>400</v>
      </c>
      <c r="I53" s="154" t="s">
        <v>363</v>
      </c>
      <c r="J53" s="152" t="s">
        <v>465</v>
      </c>
    </row>
    <row r="54" ht="45" spans="1:10">
      <c r="A54" s="152" t="s">
        <v>342</v>
      </c>
      <c r="B54" s="152" t="s">
        <v>463</v>
      </c>
      <c r="C54" s="152" t="s">
        <v>382</v>
      </c>
      <c r="D54" s="152" t="s">
        <v>383</v>
      </c>
      <c r="E54" s="152" t="s">
        <v>466</v>
      </c>
      <c r="F54" s="153" t="s">
        <v>385</v>
      </c>
      <c r="G54" s="152" t="s">
        <v>396</v>
      </c>
      <c r="H54" s="154" t="s">
        <v>368</v>
      </c>
      <c r="I54" s="154" t="s">
        <v>363</v>
      </c>
      <c r="J54" s="152" t="s">
        <v>467</v>
      </c>
    </row>
    <row r="55" ht="45" spans="1:10">
      <c r="A55" s="152" t="s">
        <v>342</v>
      </c>
      <c r="B55" s="152" t="s">
        <v>463</v>
      </c>
      <c r="C55" s="152" t="s">
        <v>393</v>
      </c>
      <c r="D55" s="152" t="s">
        <v>394</v>
      </c>
      <c r="E55" s="152" t="s">
        <v>468</v>
      </c>
      <c r="F55" s="153" t="s">
        <v>385</v>
      </c>
      <c r="G55" s="152" t="s">
        <v>396</v>
      </c>
      <c r="H55" s="154" t="s">
        <v>368</v>
      </c>
      <c r="I55" s="154" t="s">
        <v>363</v>
      </c>
      <c r="J55" s="152" t="s">
        <v>468</v>
      </c>
    </row>
    <row r="56" ht="33.75" spans="1:10">
      <c r="A56" s="152" t="s">
        <v>338</v>
      </c>
      <c r="B56" s="152" t="s">
        <v>469</v>
      </c>
      <c r="C56" s="152" t="s">
        <v>358</v>
      </c>
      <c r="D56" s="152" t="s">
        <v>370</v>
      </c>
      <c r="E56" s="152" t="s">
        <v>399</v>
      </c>
      <c r="F56" s="153" t="s">
        <v>361</v>
      </c>
      <c r="G56" s="152" t="s">
        <v>374</v>
      </c>
      <c r="H56" s="154" t="s">
        <v>375</v>
      </c>
      <c r="I56" s="154" t="s">
        <v>363</v>
      </c>
      <c r="J56" s="152" t="s">
        <v>399</v>
      </c>
    </row>
    <row r="57" ht="33.75" spans="1:10">
      <c r="A57" s="152" t="s">
        <v>338</v>
      </c>
      <c r="B57" s="152" t="s">
        <v>469</v>
      </c>
      <c r="C57" s="152" t="s">
        <v>358</v>
      </c>
      <c r="D57" s="152" t="s">
        <v>377</v>
      </c>
      <c r="E57" s="152" t="s">
        <v>378</v>
      </c>
      <c r="F57" s="153" t="s">
        <v>361</v>
      </c>
      <c r="G57" s="152" t="s">
        <v>470</v>
      </c>
      <c r="H57" s="154" t="s">
        <v>400</v>
      </c>
      <c r="I57" s="154" t="s">
        <v>363</v>
      </c>
      <c r="J57" s="152" t="s">
        <v>471</v>
      </c>
    </row>
    <row r="58" ht="33.75" spans="1:10">
      <c r="A58" s="152" t="s">
        <v>338</v>
      </c>
      <c r="B58" s="152" t="s">
        <v>469</v>
      </c>
      <c r="C58" s="152" t="s">
        <v>382</v>
      </c>
      <c r="D58" s="152" t="s">
        <v>383</v>
      </c>
      <c r="E58" s="152" t="s">
        <v>472</v>
      </c>
      <c r="F58" s="153" t="s">
        <v>385</v>
      </c>
      <c r="G58" s="152" t="s">
        <v>396</v>
      </c>
      <c r="H58" s="154" t="s">
        <v>368</v>
      </c>
      <c r="I58" s="154" t="s">
        <v>363</v>
      </c>
      <c r="J58" s="152" t="s">
        <v>473</v>
      </c>
    </row>
    <row r="59" ht="33.75" spans="1:10">
      <c r="A59" s="152" t="s">
        <v>338</v>
      </c>
      <c r="B59" s="152" t="s">
        <v>469</v>
      </c>
      <c r="C59" s="152" t="s">
        <v>393</v>
      </c>
      <c r="D59" s="152" t="s">
        <v>394</v>
      </c>
      <c r="E59" s="152" t="s">
        <v>474</v>
      </c>
      <c r="F59" s="153" t="s">
        <v>385</v>
      </c>
      <c r="G59" s="152" t="s">
        <v>396</v>
      </c>
      <c r="H59" s="154" t="s">
        <v>368</v>
      </c>
      <c r="I59" s="154" t="s">
        <v>363</v>
      </c>
      <c r="J59" s="152" t="s">
        <v>474</v>
      </c>
    </row>
    <row r="60" ht="45" spans="1:10">
      <c r="A60" s="152" t="s">
        <v>333</v>
      </c>
      <c r="B60" s="152" t="s">
        <v>475</v>
      </c>
      <c r="C60" s="152" t="s">
        <v>358</v>
      </c>
      <c r="D60" s="152" t="s">
        <v>359</v>
      </c>
      <c r="E60" s="152" t="s">
        <v>476</v>
      </c>
      <c r="F60" s="153" t="s">
        <v>385</v>
      </c>
      <c r="G60" s="152" t="s">
        <v>87</v>
      </c>
      <c r="H60" s="154" t="s">
        <v>477</v>
      </c>
      <c r="I60" s="154" t="s">
        <v>363</v>
      </c>
      <c r="J60" s="152" t="s">
        <v>478</v>
      </c>
    </row>
    <row r="61" ht="45" spans="1:10">
      <c r="A61" s="152" t="s">
        <v>333</v>
      </c>
      <c r="B61" s="152" t="s">
        <v>475</v>
      </c>
      <c r="C61" s="152" t="s">
        <v>358</v>
      </c>
      <c r="D61" s="152" t="s">
        <v>359</v>
      </c>
      <c r="E61" s="152" t="s">
        <v>479</v>
      </c>
      <c r="F61" s="153" t="s">
        <v>361</v>
      </c>
      <c r="G61" s="152" t="s">
        <v>442</v>
      </c>
      <c r="H61" s="154" t="s">
        <v>426</v>
      </c>
      <c r="I61" s="154" t="s">
        <v>363</v>
      </c>
      <c r="J61" s="152" t="s">
        <v>480</v>
      </c>
    </row>
    <row r="62" ht="45" spans="1:10">
      <c r="A62" s="152" t="s">
        <v>333</v>
      </c>
      <c r="B62" s="152" t="s">
        <v>475</v>
      </c>
      <c r="C62" s="152" t="s">
        <v>358</v>
      </c>
      <c r="D62" s="152" t="s">
        <v>365</v>
      </c>
      <c r="E62" s="152" t="s">
        <v>481</v>
      </c>
      <c r="F62" s="153" t="s">
        <v>361</v>
      </c>
      <c r="G62" s="152" t="s">
        <v>367</v>
      </c>
      <c r="H62" s="154" t="s">
        <v>368</v>
      </c>
      <c r="I62" s="154" t="s">
        <v>363</v>
      </c>
      <c r="J62" s="152" t="s">
        <v>481</v>
      </c>
    </row>
    <row r="63" ht="45" spans="1:10">
      <c r="A63" s="152" t="s">
        <v>333</v>
      </c>
      <c r="B63" s="152" t="s">
        <v>475</v>
      </c>
      <c r="C63" s="152" t="s">
        <v>358</v>
      </c>
      <c r="D63" s="152" t="s">
        <v>370</v>
      </c>
      <c r="E63" s="152" t="s">
        <v>399</v>
      </c>
      <c r="F63" s="153" t="s">
        <v>416</v>
      </c>
      <c r="G63" s="152" t="s">
        <v>374</v>
      </c>
      <c r="H63" s="154" t="s">
        <v>375</v>
      </c>
      <c r="I63" s="154" t="s">
        <v>363</v>
      </c>
      <c r="J63" s="152" t="s">
        <v>482</v>
      </c>
    </row>
    <row r="64" ht="45" spans="1:10">
      <c r="A64" s="152" t="s">
        <v>333</v>
      </c>
      <c r="B64" s="152" t="s">
        <v>475</v>
      </c>
      <c r="C64" s="152" t="s">
        <v>358</v>
      </c>
      <c r="D64" s="152" t="s">
        <v>377</v>
      </c>
      <c r="E64" s="152" t="s">
        <v>378</v>
      </c>
      <c r="F64" s="153" t="s">
        <v>416</v>
      </c>
      <c r="G64" s="152" t="s">
        <v>483</v>
      </c>
      <c r="H64" s="154" t="s">
        <v>400</v>
      </c>
      <c r="I64" s="154" t="s">
        <v>363</v>
      </c>
      <c r="J64" s="152" t="s">
        <v>484</v>
      </c>
    </row>
    <row r="65" ht="45" spans="1:10">
      <c r="A65" s="152" t="s">
        <v>333</v>
      </c>
      <c r="B65" s="152" t="s">
        <v>475</v>
      </c>
      <c r="C65" s="152" t="s">
        <v>382</v>
      </c>
      <c r="D65" s="152" t="s">
        <v>383</v>
      </c>
      <c r="E65" s="152" t="s">
        <v>485</v>
      </c>
      <c r="F65" s="153" t="s">
        <v>385</v>
      </c>
      <c r="G65" s="152" t="s">
        <v>486</v>
      </c>
      <c r="H65" s="154" t="s">
        <v>368</v>
      </c>
      <c r="I65" s="154" t="s">
        <v>392</v>
      </c>
      <c r="J65" s="152" t="s">
        <v>485</v>
      </c>
    </row>
    <row r="66" ht="45" spans="1:10">
      <c r="A66" s="152" t="s">
        <v>333</v>
      </c>
      <c r="B66" s="152" t="s">
        <v>475</v>
      </c>
      <c r="C66" s="152" t="s">
        <v>393</v>
      </c>
      <c r="D66" s="152" t="s">
        <v>394</v>
      </c>
      <c r="E66" s="152" t="s">
        <v>487</v>
      </c>
      <c r="F66" s="153" t="s">
        <v>385</v>
      </c>
      <c r="G66" s="152" t="s">
        <v>396</v>
      </c>
      <c r="H66" s="154" t="s">
        <v>368</v>
      </c>
      <c r="I66" s="154" t="s">
        <v>363</v>
      </c>
      <c r="J66" s="152" t="s">
        <v>487</v>
      </c>
    </row>
    <row r="67" ht="123.75" spans="1:10">
      <c r="A67" s="152" t="s">
        <v>294</v>
      </c>
      <c r="B67" s="152" t="s">
        <v>488</v>
      </c>
      <c r="C67" s="152" t="s">
        <v>358</v>
      </c>
      <c r="D67" s="152" t="s">
        <v>359</v>
      </c>
      <c r="E67" s="152" t="s">
        <v>489</v>
      </c>
      <c r="F67" s="153" t="s">
        <v>385</v>
      </c>
      <c r="G67" s="152" t="s">
        <v>442</v>
      </c>
      <c r="H67" s="154" t="s">
        <v>426</v>
      </c>
      <c r="I67" s="154" t="s">
        <v>363</v>
      </c>
      <c r="J67" s="152" t="s">
        <v>490</v>
      </c>
    </row>
    <row r="68" ht="123.75" spans="1:10">
      <c r="A68" s="152" t="s">
        <v>294</v>
      </c>
      <c r="B68" s="152" t="s">
        <v>488</v>
      </c>
      <c r="C68" s="152" t="s">
        <v>358</v>
      </c>
      <c r="D68" s="152" t="s">
        <v>377</v>
      </c>
      <c r="E68" s="152" t="s">
        <v>378</v>
      </c>
      <c r="F68" s="153" t="s">
        <v>416</v>
      </c>
      <c r="G68" s="152" t="s">
        <v>491</v>
      </c>
      <c r="H68" s="154" t="s">
        <v>400</v>
      </c>
      <c r="I68" s="154" t="s">
        <v>363</v>
      </c>
      <c r="J68" s="152" t="s">
        <v>378</v>
      </c>
    </row>
    <row r="69" ht="123.75" spans="1:10">
      <c r="A69" s="152" t="s">
        <v>294</v>
      </c>
      <c r="B69" s="152" t="s">
        <v>488</v>
      </c>
      <c r="C69" s="152" t="s">
        <v>382</v>
      </c>
      <c r="D69" s="152" t="s">
        <v>383</v>
      </c>
      <c r="E69" s="152" t="s">
        <v>444</v>
      </c>
      <c r="F69" s="153" t="s">
        <v>385</v>
      </c>
      <c r="G69" s="152" t="s">
        <v>92</v>
      </c>
      <c r="H69" s="154" t="s">
        <v>368</v>
      </c>
      <c r="I69" s="154" t="s">
        <v>363</v>
      </c>
      <c r="J69" s="152" t="s">
        <v>444</v>
      </c>
    </row>
    <row r="70" ht="123.75" spans="1:10">
      <c r="A70" s="152" t="s">
        <v>294</v>
      </c>
      <c r="B70" s="152" t="s">
        <v>488</v>
      </c>
      <c r="C70" s="152" t="s">
        <v>393</v>
      </c>
      <c r="D70" s="152" t="s">
        <v>394</v>
      </c>
      <c r="E70" s="152" t="s">
        <v>394</v>
      </c>
      <c r="F70" s="153" t="s">
        <v>385</v>
      </c>
      <c r="G70" s="152" t="s">
        <v>431</v>
      </c>
      <c r="H70" s="154" t="s">
        <v>368</v>
      </c>
      <c r="I70" s="154" t="s">
        <v>363</v>
      </c>
      <c r="J70" s="152" t="s">
        <v>394</v>
      </c>
    </row>
    <row r="71" ht="45.75" spans="1:10">
      <c r="A71" s="152" t="s">
        <v>315</v>
      </c>
      <c r="B71" s="152" t="s">
        <v>492</v>
      </c>
      <c r="C71" s="152" t="s">
        <v>358</v>
      </c>
      <c r="D71" s="152" t="s">
        <v>359</v>
      </c>
      <c r="E71" s="152" t="s">
        <v>441</v>
      </c>
      <c r="F71" s="153" t="s">
        <v>385</v>
      </c>
      <c r="G71" s="152" t="s">
        <v>442</v>
      </c>
      <c r="H71" s="154" t="s">
        <v>426</v>
      </c>
      <c r="I71" s="154" t="s">
        <v>363</v>
      </c>
      <c r="J71" s="155" t="s">
        <v>493</v>
      </c>
    </row>
    <row r="72" ht="45" spans="1:10">
      <c r="A72" s="152" t="s">
        <v>315</v>
      </c>
      <c r="B72" s="152" t="s">
        <v>492</v>
      </c>
      <c r="C72" s="152" t="s">
        <v>358</v>
      </c>
      <c r="D72" s="152" t="s">
        <v>377</v>
      </c>
      <c r="E72" s="152" t="s">
        <v>378</v>
      </c>
      <c r="F72" s="153" t="s">
        <v>416</v>
      </c>
      <c r="G72" s="152" t="s">
        <v>494</v>
      </c>
      <c r="H72" s="154" t="s">
        <v>400</v>
      </c>
      <c r="I72" s="154" t="s">
        <v>363</v>
      </c>
      <c r="J72" s="152" t="s">
        <v>378</v>
      </c>
    </row>
    <row r="73" ht="45" spans="1:10">
      <c r="A73" s="152" t="s">
        <v>315</v>
      </c>
      <c r="B73" s="152" t="s">
        <v>492</v>
      </c>
      <c r="C73" s="152" t="s">
        <v>382</v>
      </c>
      <c r="D73" s="152" t="s">
        <v>495</v>
      </c>
      <c r="E73" s="152" t="s">
        <v>444</v>
      </c>
      <c r="F73" s="153" t="s">
        <v>385</v>
      </c>
      <c r="G73" s="152" t="s">
        <v>92</v>
      </c>
      <c r="H73" s="154" t="s">
        <v>368</v>
      </c>
      <c r="I73" s="154" t="s">
        <v>363</v>
      </c>
      <c r="J73" s="152" t="s">
        <v>444</v>
      </c>
    </row>
    <row r="74" ht="45" spans="1:10">
      <c r="A74" s="152" t="s">
        <v>315</v>
      </c>
      <c r="B74" s="152" t="s">
        <v>492</v>
      </c>
      <c r="C74" s="152" t="s">
        <v>393</v>
      </c>
      <c r="D74" s="152" t="s">
        <v>394</v>
      </c>
      <c r="E74" s="152" t="s">
        <v>394</v>
      </c>
      <c r="F74" s="153" t="s">
        <v>385</v>
      </c>
      <c r="G74" s="152" t="s">
        <v>396</v>
      </c>
      <c r="H74" s="154" t="s">
        <v>368</v>
      </c>
      <c r="I74" s="154" t="s">
        <v>363</v>
      </c>
      <c r="J74" s="152" t="s">
        <v>394</v>
      </c>
    </row>
    <row r="75" ht="146.25" spans="1:10">
      <c r="A75" s="152" t="s">
        <v>289</v>
      </c>
      <c r="B75" s="152" t="s">
        <v>496</v>
      </c>
      <c r="C75" s="152" t="s">
        <v>358</v>
      </c>
      <c r="D75" s="152" t="s">
        <v>359</v>
      </c>
      <c r="E75" s="152" t="s">
        <v>497</v>
      </c>
      <c r="F75" s="153" t="s">
        <v>361</v>
      </c>
      <c r="G75" s="152" t="s">
        <v>498</v>
      </c>
      <c r="H75" s="154" t="s">
        <v>426</v>
      </c>
      <c r="I75" s="154" t="s">
        <v>363</v>
      </c>
      <c r="J75" s="152" t="s">
        <v>499</v>
      </c>
    </row>
    <row r="76" ht="157.5" spans="1:10">
      <c r="A76" s="152" t="s">
        <v>289</v>
      </c>
      <c r="B76" s="152" t="s">
        <v>496</v>
      </c>
      <c r="C76" s="152" t="s">
        <v>358</v>
      </c>
      <c r="D76" s="152" t="s">
        <v>365</v>
      </c>
      <c r="E76" s="152" t="s">
        <v>500</v>
      </c>
      <c r="F76" s="153" t="s">
        <v>385</v>
      </c>
      <c r="G76" s="152" t="s">
        <v>431</v>
      </c>
      <c r="H76" s="154" t="s">
        <v>368</v>
      </c>
      <c r="I76" s="154" t="s">
        <v>363</v>
      </c>
      <c r="J76" s="152" t="s">
        <v>501</v>
      </c>
    </row>
    <row r="77" ht="135" spans="1:10">
      <c r="A77" s="152" t="s">
        <v>289</v>
      </c>
      <c r="B77" s="152" t="s">
        <v>496</v>
      </c>
      <c r="C77" s="152" t="s">
        <v>358</v>
      </c>
      <c r="D77" s="152" t="s">
        <v>370</v>
      </c>
      <c r="E77" s="152" t="s">
        <v>373</v>
      </c>
      <c r="F77" s="153" t="s">
        <v>361</v>
      </c>
      <c r="G77" s="152" t="s">
        <v>502</v>
      </c>
      <c r="H77" s="154" t="s">
        <v>375</v>
      </c>
      <c r="I77" s="154" t="s">
        <v>363</v>
      </c>
      <c r="J77" s="152" t="s">
        <v>503</v>
      </c>
    </row>
    <row r="78" ht="135" spans="1:10">
      <c r="A78" s="152" t="s">
        <v>289</v>
      </c>
      <c r="B78" s="152" t="s">
        <v>496</v>
      </c>
      <c r="C78" s="152" t="s">
        <v>358</v>
      </c>
      <c r="D78" s="152" t="s">
        <v>377</v>
      </c>
      <c r="E78" s="152" t="s">
        <v>378</v>
      </c>
      <c r="F78" s="153" t="s">
        <v>361</v>
      </c>
      <c r="G78" s="152" t="s">
        <v>504</v>
      </c>
      <c r="H78" s="154" t="s">
        <v>400</v>
      </c>
      <c r="I78" s="154" t="s">
        <v>363</v>
      </c>
      <c r="J78" s="152" t="s">
        <v>505</v>
      </c>
    </row>
    <row r="79" ht="135" spans="1:10">
      <c r="A79" s="152" t="s">
        <v>289</v>
      </c>
      <c r="B79" s="152" t="s">
        <v>496</v>
      </c>
      <c r="C79" s="152" t="s">
        <v>382</v>
      </c>
      <c r="D79" s="152" t="s">
        <v>383</v>
      </c>
      <c r="E79" s="152" t="s">
        <v>444</v>
      </c>
      <c r="F79" s="153" t="s">
        <v>361</v>
      </c>
      <c r="G79" s="152" t="s">
        <v>506</v>
      </c>
      <c r="H79" s="154" t="s">
        <v>368</v>
      </c>
      <c r="I79" s="154" t="s">
        <v>363</v>
      </c>
      <c r="J79" s="152" t="s">
        <v>507</v>
      </c>
    </row>
    <row r="80" ht="135" spans="1:10">
      <c r="A80" s="152" t="s">
        <v>289</v>
      </c>
      <c r="B80" s="152" t="s">
        <v>496</v>
      </c>
      <c r="C80" s="152" t="s">
        <v>393</v>
      </c>
      <c r="D80" s="152" t="s">
        <v>394</v>
      </c>
      <c r="E80" s="152" t="s">
        <v>508</v>
      </c>
      <c r="F80" s="153" t="s">
        <v>385</v>
      </c>
      <c r="G80" s="152" t="s">
        <v>431</v>
      </c>
      <c r="H80" s="154" t="s">
        <v>368</v>
      </c>
      <c r="I80" s="154" t="s">
        <v>363</v>
      </c>
      <c r="J80" s="152" t="s">
        <v>509</v>
      </c>
    </row>
    <row r="81" ht="33.75" spans="1:10">
      <c r="A81" s="152" t="s">
        <v>344</v>
      </c>
      <c r="B81" s="152" t="s">
        <v>510</v>
      </c>
      <c r="C81" s="152" t="s">
        <v>358</v>
      </c>
      <c r="D81" s="152" t="s">
        <v>370</v>
      </c>
      <c r="E81" s="152" t="s">
        <v>511</v>
      </c>
      <c r="F81" s="153" t="s">
        <v>361</v>
      </c>
      <c r="G81" s="152" t="s">
        <v>374</v>
      </c>
      <c r="H81" s="154" t="s">
        <v>375</v>
      </c>
      <c r="I81" s="154" t="s">
        <v>363</v>
      </c>
      <c r="J81" s="152" t="s">
        <v>399</v>
      </c>
    </row>
    <row r="82" ht="33.75" spans="1:10">
      <c r="A82" s="152" t="s">
        <v>344</v>
      </c>
      <c r="B82" s="152" t="s">
        <v>510</v>
      </c>
      <c r="C82" s="152" t="s">
        <v>358</v>
      </c>
      <c r="D82" s="152" t="s">
        <v>377</v>
      </c>
      <c r="E82" s="152" t="s">
        <v>378</v>
      </c>
      <c r="F82" s="153" t="s">
        <v>416</v>
      </c>
      <c r="G82" s="152" t="s">
        <v>512</v>
      </c>
      <c r="H82" s="154" t="s">
        <v>400</v>
      </c>
      <c r="I82" s="154" t="s">
        <v>363</v>
      </c>
      <c r="J82" s="152" t="s">
        <v>513</v>
      </c>
    </row>
    <row r="83" ht="33.75" spans="1:10">
      <c r="A83" s="152" t="s">
        <v>344</v>
      </c>
      <c r="B83" s="152" t="s">
        <v>510</v>
      </c>
      <c r="C83" s="152" t="s">
        <v>382</v>
      </c>
      <c r="D83" s="152" t="s">
        <v>383</v>
      </c>
      <c r="E83" s="152" t="s">
        <v>514</v>
      </c>
      <c r="F83" s="153" t="s">
        <v>385</v>
      </c>
      <c r="G83" s="152" t="s">
        <v>396</v>
      </c>
      <c r="H83" s="154" t="s">
        <v>368</v>
      </c>
      <c r="I83" s="154" t="s">
        <v>363</v>
      </c>
      <c r="J83" s="152" t="s">
        <v>515</v>
      </c>
    </row>
    <row r="84" ht="33.75" spans="1:10">
      <c r="A84" s="152" t="s">
        <v>344</v>
      </c>
      <c r="B84" s="152" t="s">
        <v>510</v>
      </c>
      <c r="C84" s="152" t="s">
        <v>393</v>
      </c>
      <c r="D84" s="152" t="s">
        <v>394</v>
      </c>
      <c r="E84" s="152" t="s">
        <v>394</v>
      </c>
      <c r="F84" s="153" t="s">
        <v>385</v>
      </c>
      <c r="G84" s="152" t="s">
        <v>396</v>
      </c>
      <c r="H84" s="154" t="s">
        <v>368</v>
      </c>
      <c r="I84" s="154" t="s">
        <v>363</v>
      </c>
      <c r="J84" s="152" t="s">
        <v>516</v>
      </c>
    </row>
    <row r="85" ht="78.75" spans="1:10">
      <c r="A85" s="152" t="s">
        <v>284</v>
      </c>
      <c r="B85" s="152" t="s">
        <v>517</v>
      </c>
      <c r="C85" s="152" t="s">
        <v>358</v>
      </c>
      <c r="D85" s="152" t="s">
        <v>359</v>
      </c>
      <c r="E85" s="152" t="s">
        <v>518</v>
      </c>
      <c r="F85" s="153" t="s">
        <v>361</v>
      </c>
      <c r="G85" s="152" t="s">
        <v>519</v>
      </c>
      <c r="H85" s="154" t="s">
        <v>520</v>
      </c>
      <c r="I85" s="154" t="s">
        <v>363</v>
      </c>
      <c r="J85" s="152" t="s">
        <v>521</v>
      </c>
    </row>
    <row r="86" ht="78.75" spans="1:10">
      <c r="A86" s="152" t="s">
        <v>284</v>
      </c>
      <c r="B86" s="152" t="s">
        <v>517</v>
      </c>
      <c r="C86" s="152" t="s">
        <v>358</v>
      </c>
      <c r="D86" s="152" t="s">
        <v>365</v>
      </c>
      <c r="E86" s="152" t="s">
        <v>522</v>
      </c>
      <c r="F86" s="153" t="s">
        <v>361</v>
      </c>
      <c r="G86" s="152" t="s">
        <v>367</v>
      </c>
      <c r="H86" s="154" t="s">
        <v>368</v>
      </c>
      <c r="I86" s="154" t="s">
        <v>363</v>
      </c>
      <c r="J86" s="152" t="s">
        <v>523</v>
      </c>
    </row>
    <row r="87" ht="78.75" spans="1:10">
      <c r="A87" s="152" t="s">
        <v>284</v>
      </c>
      <c r="B87" s="152" t="s">
        <v>517</v>
      </c>
      <c r="C87" s="152" t="s">
        <v>358</v>
      </c>
      <c r="D87" s="152" t="s">
        <v>365</v>
      </c>
      <c r="E87" s="152" t="s">
        <v>524</v>
      </c>
      <c r="F87" s="153" t="s">
        <v>361</v>
      </c>
      <c r="G87" s="152" t="s">
        <v>367</v>
      </c>
      <c r="H87" s="154" t="s">
        <v>368</v>
      </c>
      <c r="I87" s="154" t="s">
        <v>363</v>
      </c>
      <c r="J87" s="152" t="s">
        <v>525</v>
      </c>
    </row>
    <row r="88" ht="78.75" spans="1:10">
      <c r="A88" s="152" t="s">
        <v>284</v>
      </c>
      <c r="B88" s="152" t="s">
        <v>517</v>
      </c>
      <c r="C88" s="152" t="s">
        <v>358</v>
      </c>
      <c r="D88" s="152" t="s">
        <v>370</v>
      </c>
      <c r="E88" s="152" t="s">
        <v>371</v>
      </c>
      <c r="F88" s="153" t="s">
        <v>385</v>
      </c>
      <c r="G88" s="152" t="s">
        <v>431</v>
      </c>
      <c r="H88" s="154" t="s">
        <v>368</v>
      </c>
      <c r="I88" s="154" t="s">
        <v>363</v>
      </c>
      <c r="J88" s="152" t="s">
        <v>526</v>
      </c>
    </row>
    <row r="89" ht="78.75" spans="1:10">
      <c r="A89" s="152" t="s">
        <v>284</v>
      </c>
      <c r="B89" s="152" t="s">
        <v>517</v>
      </c>
      <c r="C89" s="152" t="s">
        <v>358</v>
      </c>
      <c r="D89" s="152" t="s">
        <v>370</v>
      </c>
      <c r="E89" s="152" t="s">
        <v>527</v>
      </c>
      <c r="F89" s="153" t="s">
        <v>361</v>
      </c>
      <c r="G89" s="152" t="s">
        <v>528</v>
      </c>
      <c r="H89" s="154" t="s">
        <v>375</v>
      </c>
      <c r="I89" s="154" t="s">
        <v>392</v>
      </c>
      <c r="J89" s="152" t="s">
        <v>526</v>
      </c>
    </row>
    <row r="90" ht="123.75" spans="1:10">
      <c r="A90" s="152" t="s">
        <v>284</v>
      </c>
      <c r="B90" s="152" t="s">
        <v>517</v>
      </c>
      <c r="C90" s="152" t="s">
        <v>358</v>
      </c>
      <c r="D90" s="152" t="s">
        <v>377</v>
      </c>
      <c r="E90" s="152" t="s">
        <v>378</v>
      </c>
      <c r="F90" s="153" t="s">
        <v>361</v>
      </c>
      <c r="G90" s="152" t="s">
        <v>529</v>
      </c>
      <c r="H90" s="154" t="s">
        <v>400</v>
      </c>
      <c r="I90" s="154" t="s">
        <v>363</v>
      </c>
      <c r="J90" s="152" t="s">
        <v>530</v>
      </c>
    </row>
    <row r="91" ht="146.25" spans="1:10">
      <c r="A91" s="152" t="s">
        <v>284</v>
      </c>
      <c r="B91" s="152" t="s">
        <v>517</v>
      </c>
      <c r="C91" s="152" t="s">
        <v>382</v>
      </c>
      <c r="D91" s="152" t="s">
        <v>383</v>
      </c>
      <c r="E91" s="152" t="s">
        <v>419</v>
      </c>
      <c r="F91" s="153" t="s">
        <v>385</v>
      </c>
      <c r="G91" s="152" t="s">
        <v>396</v>
      </c>
      <c r="H91" s="154" t="s">
        <v>368</v>
      </c>
      <c r="I91" s="154" t="s">
        <v>363</v>
      </c>
      <c r="J91" s="152" t="s">
        <v>531</v>
      </c>
    </row>
    <row r="92" ht="78.75" spans="1:10">
      <c r="A92" s="152" t="s">
        <v>284</v>
      </c>
      <c r="B92" s="152" t="s">
        <v>517</v>
      </c>
      <c r="C92" s="152" t="s">
        <v>393</v>
      </c>
      <c r="D92" s="152" t="s">
        <v>394</v>
      </c>
      <c r="E92" s="152" t="s">
        <v>532</v>
      </c>
      <c r="F92" s="153" t="s">
        <v>385</v>
      </c>
      <c r="G92" s="152" t="s">
        <v>396</v>
      </c>
      <c r="H92" s="154" t="s">
        <v>368</v>
      </c>
      <c r="I92" s="154" t="s">
        <v>363</v>
      </c>
      <c r="J92" s="152" t="s">
        <v>422</v>
      </c>
    </row>
    <row r="93" ht="247.5" spans="1:10">
      <c r="A93" s="152" t="s">
        <v>269</v>
      </c>
      <c r="B93" s="152" t="s">
        <v>533</v>
      </c>
      <c r="C93" s="152" t="s">
        <v>358</v>
      </c>
      <c r="D93" s="152" t="s">
        <v>359</v>
      </c>
      <c r="E93" s="152" t="s">
        <v>534</v>
      </c>
      <c r="F93" s="153" t="s">
        <v>361</v>
      </c>
      <c r="G93" s="152" t="s">
        <v>442</v>
      </c>
      <c r="H93" s="154" t="s">
        <v>426</v>
      </c>
      <c r="I93" s="154" t="s">
        <v>363</v>
      </c>
      <c r="J93" s="152" t="s">
        <v>535</v>
      </c>
    </row>
    <row r="94" ht="247.5" spans="1:10">
      <c r="A94" s="152" t="s">
        <v>269</v>
      </c>
      <c r="B94" s="152" t="s">
        <v>533</v>
      </c>
      <c r="C94" s="152" t="s">
        <v>358</v>
      </c>
      <c r="D94" s="152" t="s">
        <v>359</v>
      </c>
      <c r="E94" s="152" t="s">
        <v>536</v>
      </c>
      <c r="F94" s="153" t="s">
        <v>385</v>
      </c>
      <c r="G94" s="152" t="s">
        <v>86</v>
      </c>
      <c r="H94" s="154" t="s">
        <v>426</v>
      </c>
      <c r="I94" s="154" t="s">
        <v>363</v>
      </c>
      <c r="J94" s="152" t="s">
        <v>536</v>
      </c>
    </row>
    <row r="95" ht="247.5" spans="1:10">
      <c r="A95" s="152" t="s">
        <v>269</v>
      </c>
      <c r="B95" s="152" t="s">
        <v>533</v>
      </c>
      <c r="C95" s="152" t="s">
        <v>358</v>
      </c>
      <c r="D95" s="152" t="s">
        <v>359</v>
      </c>
      <c r="E95" s="152" t="s">
        <v>537</v>
      </c>
      <c r="F95" s="153" t="s">
        <v>385</v>
      </c>
      <c r="G95" s="152" t="s">
        <v>538</v>
      </c>
      <c r="H95" s="154" t="s">
        <v>426</v>
      </c>
      <c r="I95" s="154" t="s">
        <v>363</v>
      </c>
      <c r="J95" s="152" t="s">
        <v>539</v>
      </c>
    </row>
    <row r="96" ht="247.5" spans="1:10">
      <c r="A96" s="152" t="s">
        <v>269</v>
      </c>
      <c r="B96" s="152" t="s">
        <v>533</v>
      </c>
      <c r="C96" s="152" t="s">
        <v>358</v>
      </c>
      <c r="D96" s="152" t="s">
        <v>359</v>
      </c>
      <c r="E96" s="152" t="s">
        <v>540</v>
      </c>
      <c r="F96" s="153" t="s">
        <v>385</v>
      </c>
      <c r="G96" s="152" t="s">
        <v>541</v>
      </c>
      <c r="H96" s="154" t="s">
        <v>426</v>
      </c>
      <c r="I96" s="154" t="s">
        <v>363</v>
      </c>
      <c r="J96" s="152" t="s">
        <v>540</v>
      </c>
    </row>
    <row r="97" ht="247.5" spans="1:10">
      <c r="A97" s="152" t="s">
        <v>269</v>
      </c>
      <c r="B97" s="152" t="s">
        <v>533</v>
      </c>
      <c r="C97" s="152" t="s">
        <v>358</v>
      </c>
      <c r="D97" s="152" t="s">
        <v>359</v>
      </c>
      <c r="E97" s="152" t="s">
        <v>542</v>
      </c>
      <c r="F97" s="153" t="s">
        <v>385</v>
      </c>
      <c r="G97" s="152" t="s">
        <v>543</v>
      </c>
      <c r="H97" s="154" t="s">
        <v>426</v>
      </c>
      <c r="I97" s="154" t="s">
        <v>363</v>
      </c>
      <c r="J97" s="152" t="s">
        <v>542</v>
      </c>
    </row>
    <row r="98" ht="247.5" spans="1:10">
      <c r="A98" s="152" t="s">
        <v>269</v>
      </c>
      <c r="B98" s="152" t="s">
        <v>533</v>
      </c>
      <c r="C98" s="152" t="s">
        <v>358</v>
      </c>
      <c r="D98" s="152" t="s">
        <v>359</v>
      </c>
      <c r="E98" s="152" t="s">
        <v>544</v>
      </c>
      <c r="F98" s="153" t="s">
        <v>385</v>
      </c>
      <c r="G98" s="152" t="s">
        <v>545</v>
      </c>
      <c r="H98" s="154" t="s">
        <v>426</v>
      </c>
      <c r="I98" s="154" t="s">
        <v>363</v>
      </c>
      <c r="J98" s="152" t="s">
        <v>546</v>
      </c>
    </row>
    <row r="99" ht="247.5" spans="1:10">
      <c r="A99" s="152" t="s">
        <v>269</v>
      </c>
      <c r="B99" s="152" t="s">
        <v>533</v>
      </c>
      <c r="C99" s="152" t="s">
        <v>358</v>
      </c>
      <c r="D99" s="152" t="s">
        <v>359</v>
      </c>
      <c r="E99" s="152" t="s">
        <v>547</v>
      </c>
      <c r="F99" s="153" t="s">
        <v>385</v>
      </c>
      <c r="G99" s="152" t="s">
        <v>548</v>
      </c>
      <c r="H99" s="154" t="s">
        <v>426</v>
      </c>
      <c r="I99" s="154" t="s">
        <v>363</v>
      </c>
      <c r="J99" s="152" t="s">
        <v>549</v>
      </c>
    </row>
    <row r="100" ht="247.5" spans="1:10">
      <c r="A100" s="152" t="s">
        <v>269</v>
      </c>
      <c r="B100" s="152" t="s">
        <v>533</v>
      </c>
      <c r="C100" s="152" t="s">
        <v>358</v>
      </c>
      <c r="D100" s="152" t="s">
        <v>359</v>
      </c>
      <c r="E100" s="152" t="s">
        <v>550</v>
      </c>
      <c r="F100" s="153" t="s">
        <v>385</v>
      </c>
      <c r="G100" s="152" t="s">
        <v>551</v>
      </c>
      <c r="H100" s="154" t="s">
        <v>426</v>
      </c>
      <c r="I100" s="154" t="s">
        <v>363</v>
      </c>
      <c r="J100" s="152" t="s">
        <v>550</v>
      </c>
    </row>
    <row r="101" ht="247.5" spans="1:10">
      <c r="A101" s="152" t="s">
        <v>269</v>
      </c>
      <c r="B101" s="152" t="s">
        <v>533</v>
      </c>
      <c r="C101" s="152" t="s">
        <v>358</v>
      </c>
      <c r="D101" s="152" t="s">
        <v>359</v>
      </c>
      <c r="E101" s="152" t="s">
        <v>360</v>
      </c>
      <c r="F101" s="153" t="s">
        <v>385</v>
      </c>
      <c r="G101" s="152" t="s">
        <v>552</v>
      </c>
      <c r="H101" s="154" t="s">
        <v>426</v>
      </c>
      <c r="I101" s="154" t="s">
        <v>363</v>
      </c>
      <c r="J101" s="152" t="s">
        <v>360</v>
      </c>
    </row>
    <row r="102" ht="247.5" spans="1:10">
      <c r="A102" s="152" t="s">
        <v>269</v>
      </c>
      <c r="B102" s="152" t="s">
        <v>533</v>
      </c>
      <c r="C102" s="152" t="s">
        <v>358</v>
      </c>
      <c r="D102" s="152" t="s">
        <v>365</v>
      </c>
      <c r="E102" s="152" t="s">
        <v>553</v>
      </c>
      <c r="F102" s="153" t="s">
        <v>385</v>
      </c>
      <c r="G102" s="152" t="s">
        <v>396</v>
      </c>
      <c r="H102" s="154" t="s">
        <v>554</v>
      </c>
      <c r="I102" s="154" t="s">
        <v>363</v>
      </c>
      <c r="J102" s="152" t="s">
        <v>553</v>
      </c>
    </row>
    <row r="103" ht="247.5" spans="1:10">
      <c r="A103" s="152" t="s">
        <v>269</v>
      </c>
      <c r="B103" s="152" t="s">
        <v>533</v>
      </c>
      <c r="C103" s="152" t="s">
        <v>358</v>
      </c>
      <c r="D103" s="152" t="s">
        <v>365</v>
      </c>
      <c r="E103" s="152" t="s">
        <v>555</v>
      </c>
      <c r="F103" s="153" t="s">
        <v>385</v>
      </c>
      <c r="G103" s="152" t="s">
        <v>396</v>
      </c>
      <c r="H103" s="154" t="s">
        <v>368</v>
      </c>
      <c r="I103" s="154" t="s">
        <v>363</v>
      </c>
      <c r="J103" s="152" t="s">
        <v>555</v>
      </c>
    </row>
    <row r="104" ht="247.5" spans="1:10">
      <c r="A104" s="152" t="s">
        <v>269</v>
      </c>
      <c r="B104" s="152" t="s">
        <v>533</v>
      </c>
      <c r="C104" s="152" t="s">
        <v>358</v>
      </c>
      <c r="D104" s="152" t="s">
        <v>370</v>
      </c>
      <c r="E104" s="152" t="s">
        <v>556</v>
      </c>
      <c r="F104" s="153" t="s">
        <v>385</v>
      </c>
      <c r="G104" s="152" t="s">
        <v>557</v>
      </c>
      <c r="H104" s="154" t="s">
        <v>368</v>
      </c>
      <c r="I104" s="154" t="s">
        <v>363</v>
      </c>
      <c r="J104" s="152" t="s">
        <v>558</v>
      </c>
    </row>
    <row r="105" ht="247.5" spans="1:10">
      <c r="A105" s="152" t="s">
        <v>269</v>
      </c>
      <c r="B105" s="152" t="s">
        <v>533</v>
      </c>
      <c r="C105" s="152" t="s">
        <v>358</v>
      </c>
      <c r="D105" s="152" t="s">
        <v>370</v>
      </c>
      <c r="E105" s="152" t="s">
        <v>559</v>
      </c>
      <c r="F105" s="153" t="s">
        <v>385</v>
      </c>
      <c r="G105" s="152" t="s">
        <v>560</v>
      </c>
      <c r="H105" s="154" t="s">
        <v>368</v>
      </c>
      <c r="I105" s="154" t="s">
        <v>363</v>
      </c>
      <c r="J105" s="152" t="s">
        <v>559</v>
      </c>
    </row>
    <row r="106" ht="247.5" spans="1:10">
      <c r="A106" s="152" t="s">
        <v>269</v>
      </c>
      <c r="B106" s="152" t="s">
        <v>533</v>
      </c>
      <c r="C106" s="152" t="s">
        <v>358</v>
      </c>
      <c r="D106" s="152" t="s">
        <v>370</v>
      </c>
      <c r="E106" s="152" t="s">
        <v>561</v>
      </c>
      <c r="F106" s="153" t="s">
        <v>385</v>
      </c>
      <c r="G106" s="152" t="s">
        <v>386</v>
      </c>
      <c r="H106" s="154" t="s">
        <v>368</v>
      </c>
      <c r="I106" s="154" t="s">
        <v>363</v>
      </c>
      <c r="J106" s="152" t="s">
        <v>561</v>
      </c>
    </row>
    <row r="107" ht="247.5" spans="1:10">
      <c r="A107" s="152" t="s">
        <v>269</v>
      </c>
      <c r="B107" s="152" t="s">
        <v>533</v>
      </c>
      <c r="C107" s="152" t="s">
        <v>358</v>
      </c>
      <c r="D107" s="152" t="s">
        <v>370</v>
      </c>
      <c r="E107" s="152" t="s">
        <v>562</v>
      </c>
      <c r="F107" s="153" t="s">
        <v>385</v>
      </c>
      <c r="G107" s="152" t="s">
        <v>367</v>
      </c>
      <c r="H107" s="154" t="s">
        <v>368</v>
      </c>
      <c r="I107" s="154" t="s">
        <v>363</v>
      </c>
      <c r="J107" s="152" t="s">
        <v>562</v>
      </c>
    </row>
    <row r="108" ht="247.5" spans="1:10">
      <c r="A108" s="152" t="s">
        <v>269</v>
      </c>
      <c r="B108" s="152" t="s">
        <v>533</v>
      </c>
      <c r="C108" s="152" t="s">
        <v>358</v>
      </c>
      <c r="D108" s="152" t="s">
        <v>377</v>
      </c>
      <c r="E108" s="152" t="s">
        <v>378</v>
      </c>
      <c r="F108" s="153" t="s">
        <v>361</v>
      </c>
      <c r="G108" s="152" t="s">
        <v>563</v>
      </c>
      <c r="H108" s="154" t="s">
        <v>400</v>
      </c>
      <c r="I108" s="154" t="s">
        <v>363</v>
      </c>
      <c r="J108" s="152" t="s">
        <v>564</v>
      </c>
    </row>
    <row r="109" ht="247.5" spans="1:10">
      <c r="A109" s="152" t="s">
        <v>269</v>
      </c>
      <c r="B109" s="152" t="s">
        <v>533</v>
      </c>
      <c r="C109" s="152" t="s">
        <v>382</v>
      </c>
      <c r="D109" s="152" t="s">
        <v>383</v>
      </c>
      <c r="E109" s="152" t="s">
        <v>565</v>
      </c>
      <c r="F109" s="153" t="s">
        <v>385</v>
      </c>
      <c r="G109" s="152" t="s">
        <v>396</v>
      </c>
      <c r="H109" s="154" t="s">
        <v>368</v>
      </c>
      <c r="I109" s="154" t="s">
        <v>363</v>
      </c>
      <c r="J109" s="152" t="s">
        <v>565</v>
      </c>
    </row>
    <row r="110" ht="247.5" spans="1:10">
      <c r="A110" s="152" t="s">
        <v>269</v>
      </c>
      <c r="B110" s="152" t="s">
        <v>533</v>
      </c>
      <c r="C110" s="152" t="s">
        <v>382</v>
      </c>
      <c r="D110" s="152" t="s">
        <v>383</v>
      </c>
      <c r="E110" s="152" t="s">
        <v>566</v>
      </c>
      <c r="F110" s="153" t="s">
        <v>385</v>
      </c>
      <c r="G110" s="152" t="s">
        <v>567</v>
      </c>
      <c r="H110" s="154" t="s">
        <v>368</v>
      </c>
      <c r="I110" s="154" t="s">
        <v>392</v>
      </c>
      <c r="J110" s="152" t="s">
        <v>568</v>
      </c>
    </row>
    <row r="111" ht="247.5" spans="1:10">
      <c r="A111" s="152" t="s">
        <v>269</v>
      </c>
      <c r="B111" s="152" t="s">
        <v>533</v>
      </c>
      <c r="C111" s="152" t="s">
        <v>393</v>
      </c>
      <c r="D111" s="152" t="s">
        <v>394</v>
      </c>
      <c r="E111" s="152" t="s">
        <v>569</v>
      </c>
      <c r="F111" s="153" t="s">
        <v>385</v>
      </c>
      <c r="G111" s="152" t="s">
        <v>396</v>
      </c>
      <c r="H111" s="154" t="s">
        <v>368</v>
      </c>
      <c r="I111" s="154" t="s">
        <v>363</v>
      </c>
      <c r="J111" s="152" t="s">
        <v>570</v>
      </c>
    </row>
  </sheetData>
  <mergeCells count="2">
    <mergeCell ref="A3:J3"/>
    <mergeCell ref="A4:H4"/>
  </mergeCells>
  <printOptions horizontalCentered="1"/>
  <pageMargins left="0.96" right="0.96" top="0.72" bottom="0.72" header="0" footer="0"/>
  <pageSetup paperSize="9" scale="9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雪燕</cp:lastModifiedBy>
  <dcterms:created xsi:type="dcterms:W3CDTF">2025-02-06T07:09:00Z</dcterms:created>
  <dcterms:modified xsi:type="dcterms:W3CDTF">2025-04-07T06:53:38Z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